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170" windowHeight="6390"/>
  </bookViews>
  <sheets>
    <sheet name="Conto Economico (dettaglio)" sheetId="1" r:id="rId1"/>
    <sheet name="Conto Economico (sintetico)" sheetId="2" r:id="rId2"/>
    <sheet name="Conto Economico" sheetId="3" state="hidden" r:id="rId3"/>
  </sheets>
  <definedNames>
    <definedName name="Anno">'Conto Economico (dettaglio)'!$B$5</definedName>
    <definedName name="AnnoPrec">'Conto Economico (dettaglio)'!$D$5</definedName>
    <definedName name="P10An">'Conto Economico (dettaglio)'!$B$27</definedName>
    <definedName name="P10An1">'Conto Economico (dettaglio)'!$D$27</definedName>
    <definedName name="P10Bn">'Conto Economico (dettaglio)'!$B$28</definedName>
    <definedName name="P10Bn1">'Conto Economico (dettaglio)'!$D$28</definedName>
    <definedName name="P10Cn">'Conto Economico (dettaglio)'!$B$29</definedName>
    <definedName name="P10Cn1">'Conto Economico (dettaglio)'!$D$29</definedName>
    <definedName name="P10Dn">'Conto Economico (dettaglio)'!$B$30</definedName>
    <definedName name="P10Dn1">'Conto Economico (dettaglio)'!$D$30</definedName>
    <definedName name="P10n">'Conto Economico (dettaglio)'!$B$26</definedName>
    <definedName name="P10n1">'Conto Economico (dettaglio)'!$D$26</definedName>
    <definedName name="P11n">'Conto Economico (dettaglio)'!$B$31</definedName>
    <definedName name="P11n1">'Conto Economico (dettaglio)'!$D$31</definedName>
    <definedName name="P12n">'Conto Economico (dettaglio)'!$B$32</definedName>
    <definedName name="P12n1">'Conto Economico (dettaglio)'!$D$32</definedName>
    <definedName name="P13n">'Conto Economico (dettaglio)'!$B$33</definedName>
    <definedName name="P13n1">'Conto Economico (dettaglio)'!$D$33</definedName>
    <definedName name="P14n">'Conto Economico (dettaglio)'!$B$34</definedName>
    <definedName name="P14n1">'Conto Economico (dettaglio)'!$D$34</definedName>
    <definedName name="P15n">'Conto Economico (dettaglio)'!$B$39</definedName>
    <definedName name="P15n1">'Conto Economico (dettaglio)'!$D$39</definedName>
    <definedName name="P16An">'Conto Economico (dettaglio)'!$B$41</definedName>
    <definedName name="P16An1">'Conto Economico (dettaglio)'!$D$41</definedName>
    <definedName name="P16Aùn1">'Conto Economico (dettaglio)'!$D$41</definedName>
    <definedName name="P16Bn">'Conto Economico (dettaglio)'!$B$43</definedName>
    <definedName name="P16Bn1">'Conto Economico (dettaglio)'!$D$43</definedName>
    <definedName name="P16Bùn1">'Conto Economico (dettaglio)'!$D$43</definedName>
    <definedName name="P16Cn">'Conto Economico (dettaglio)'!$B$45</definedName>
    <definedName name="P16Cn1">'Conto Economico (dettaglio)'!$D$45</definedName>
    <definedName name="P16Dn">'Conto Economico (dettaglio)'!$B$46</definedName>
    <definedName name="P16Dn1">'Conto Economico (dettaglio)'!$D$46</definedName>
    <definedName name="P16n">'Conto Economico (dettaglio)'!$B$40</definedName>
    <definedName name="P16n1">'Conto Economico (dettaglio)'!$D$40</definedName>
    <definedName name="P17bisn">'Conto Economico (dettaglio)'!$B$48</definedName>
    <definedName name="P17bisn1">'Conto Economico (dettaglio)'!$D$48</definedName>
    <definedName name="P17n">'Conto Economico (dettaglio)'!$B$47</definedName>
    <definedName name="P17n1">'Conto Economico (dettaglio)'!$D$47</definedName>
    <definedName name="P18An">'Conto Economico (dettaglio)'!$B$53</definedName>
    <definedName name="P18An1">'Conto Economico (dettaglio)'!$D$53</definedName>
    <definedName name="P18Bn">'Conto Economico (dettaglio)'!$B$54</definedName>
    <definedName name="P18Bn1">'Conto Economico (dettaglio)'!$D$54</definedName>
    <definedName name="P18Cn">'Conto Economico (dettaglio)'!$B$55</definedName>
    <definedName name="P18Cn1">'Conto Economico (dettaglio)'!$D$55</definedName>
    <definedName name="P18Dn">'Conto Economico (dettaglio)'!$B$56</definedName>
    <definedName name="P18Dn1">'Conto Economico (dettaglio)'!$D$56</definedName>
    <definedName name="P18n">'Conto Economico (dettaglio)'!$B$52</definedName>
    <definedName name="P18n1">'Conto Economico (dettaglio)'!$D$52</definedName>
    <definedName name="P19An">'Conto Economico (dettaglio)'!$B$58</definedName>
    <definedName name="P19An1">'Conto Economico (dettaglio)'!$D$58</definedName>
    <definedName name="P19Bn">'Conto Economico (dettaglio)'!$B$59</definedName>
    <definedName name="P19Bn1">'Conto Economico (dettaglio)'!$D$59</definedName>
    <definedName name="P19Cn">'Conto Economico (dettaglio)'!$B$60</definedName>
    <definedName name="P19Cn1">'Conto Economico (dettaglio)'!$D$60</definedName>
    <definedName name="P19Dn">'Conto Economico (dettaglio)'!$B$61</definedName>
    <definedName name="P19Dn1">'Conto Economico (dettaglio)'!$D$61</definedName>
    <definedName name="P19n">'Conto Economico (dettaglio)'!$B$57</definedName>
    <definedName name="P19n1">'Conto Economico (dettaglio)'!$D$57</definedName>
    <definedName name="P1n">'Conto Economico (dettaglio)'!$B$9</definedName>
    <definedName name="P1n1">'Conto Economico (dettaglio)'!$D$9</definedName>
    <definedName name="P20In">'Conto Economico (dettaglio)'!$B$66</definedName>
    <definedName name="P20In1">'Conto Economico (dettaglio)'!$D$66</definedName>
    <definedName name="P2n">'Conto Economico (dettaglio)'!$B$10</definedName>
    <definedName name="P2n1">'Conto Economico (dettaglio)'!$D$10</definedName>
    <definedName name="P3n">'Conto Economico (dettaglio)'!$B$11</definedName>
    <definedName name="P3n1">'Conto Economico (dettaglio)'!$D$11</definedName>
    <definedName name="P4n">'Conto Economico (dettaglio)'!$B$12</definedName>
    <definedName name="P4n1">'Conto Economico (dettaglio)'!$D$12</definedName>
    <definedName name="P5n">'Conto Economico (dettaglio)'!$B$13</definedName>
    <definedName name="P5n1">'Conto Economico (dettaglio)'!$D$13</definedName>
    <definedName name="P6n">'Conto Economico (dettaglio)'!$B$17</definedName>
    <definedName name="P6n1">'Conto Economico (dettaglio)'!$D$17</definedName>
    <definedName name="P7n">'Conto Economico (dettaglio)'!$B$18</definedName>
    <definedName name="P7n1">'Conto Economico (dettaglio)'!$D$18</definedName>
    <definedName name="P8n">'Conto Economico (dettaglio)'!$B$19</definedName>
    <definedName name="P8n1">'Conto Economico (dettaglio)'!$D$19</definedName>
    <definedName name="P9An">'Conto Economico (dettaglio)'!$B$21</definedName>
    <definedName name="P9An1">'Conto Economico (dettaglio)'!$D$21</definedName>
    <definedName name="P9Bn">'Conto Economico (dettaglio)'!$B$22</definedName>
    <definedName name="P9Bn1">'Conto Economico (dettaglio)'!$D$22</definedName>
    <definedName name="P9Cn">'Conto Economico (dettaglio)'!$B$23</definedName>
    <definedName name="P9Cn1">'Conto Economico (dettaglio)'!$D$23</definedName>
    <definedName name="P9Dn">'Conto Economico (dettaglio)'!$B$24</definedName>
    <definedName name="P9Dn1">'Conto Economico (dettaglio)'!$D$24</definedName>
    <definedName name="P9En">'Conto Economico (dettaglio)'!$B$25</definedName>
    <definedName name="P9En1">'Conto Economico (dettaglio)'!$D$25</definedName>
    <definedName name="P9n">'Conto Economico (dettaglio)'!$B$20</definedName>
    <definedName name="P9n1">'Conto Economico (dettaglio)'!$D$20</definedName>
    <definedName name="PADn">'Conto Economico (dettaglio)'!$B$68</definedName>
    <definedName name="PADn1">'Conto Economico (dettaglio)'!$D$68</definedName>
    <definedName name="RagSoc">'Conto Economico (dettaglio)'!$A$1</definedName>
    <definedName name="T10An">'Conto Economico (dettaglio)'!$C$27</definedName>
    <definedName name="T10An1">'Conto Economico (dettaglio)'!$E$27</definedName>
    <definedName name="T10Bn">'Conto Economico (dettaglio)'!$C$28</definedName>
    <definedName name="T10Bn1">'Conto Economico (dettaglio)'!$E$28</definedName>
    <definedName name="T10Cn">'Conto Economico (dettaglio)'!$C$29</definedName>
    <definedName name="T10Cn1">'Conto Economico (dettaglio)'!$E$29</definedName>
    <definedName name="T10Dn">'Conto Economico (dettaglio)'!$C$30</definedName>
    <definedName name="T10Dn1">'Conto Economico (dettaglio)'!$E$30</definedName>
    <definedName name="T10n">'Conto Economico (dettaglio)'!$C$26</definedName>
    <definedName name="T10n1">'Conto Economico (dettaglio)'!$E$26</definedName>
    <definedName name="T11n">'Conto Economico (dettaglio)'!$C$31</definedName>
    <definedName name="T11n1">'Conto Economico (dettaglio)'!$E$31</definedName>
    <definedName name="T12n">'Conto Economico (dettaglio)'!$C$32</definedName>
    <definedName name="T12n1">'Conto Economico (dettaglio)'!$E$32</definedName>
    <definedName name="T13n">'Conto Economico (dettaglio)'!$C$33</definedName>
    <definedName name="T13n1">'Conto Economico (dettaglio)'!$E$33</definedName>
    <definedName name="T14n">'Conto Economico (dettaglio)'!$C$34</definedName>
    <definedName name="T14n1">'Conto Economico (dettaglio)'!$E$34</definedName>
    <definedName name="T15n">'Conto Economico (dettaglio)'!$C$39</definedName>
    <definedName name="T15n1">'Conto Economico (dettaglio)'!$E$39</definedName>
    <definedName name="T16An">'Conto Economico (dettaglio)'!$C$41</definedName>
    <definedName name="T16An1">'Conto Economico (dettaglio)'!$E$41</definedName>
    <definedName name="T16Bn">'Conto Economico (dettaglio)'!$C$43</definedName>
    <definedName name="T16Bn1">'Conto Economico (dettaglio)'!$E$43</definedName>
    <definedName name="T16Cn">'Conto Economico (dettaglio)'!$C$45</definedName>
    <definedName name="T16Cn1">'Conto Economico (dettaglio)'!$E$45</definedName>
    <definedName name="T16Dn">'Conto Economico (dettaglio)'!$C$46</definedName>
    <definedName name="T16Dn1">'Conto Economico (dettaglio)'!$E$46</definedName>
    <definedName name="T16n">'Conto Economico (dettaglio)'!$C$40</definedName>
    <definedName name="T16n1">'Conto Economico (dettaglio)'!$E$40</definedName>
    <definedName name="T17bisn">'Conto Economico (dettaglio)'!$C$48</definedName>
    <definedName name="T17bisn1">'Conto Economico (dettaglio)'!$E$48</definedName>
    <definedName name="T17n">'Conto Economico (dettaglio)'!$C$47</definedName>
    <definedName name="T17n1">'Conto Economico (dettaglio)'!$E$47</definedName>
    <definedName name="T18An">'Conto Economico (dettaglio)'!$C$53</definedName>
    <definedName name="T18An1">'Conto Economico (dettaglio)'!$E$53</definedName>
    <definedName name="T18Bn">'Conto Economico (dettaglio)'!$C$54</definedName>
    <definedName name="T18Bn1">'Conto Economico (dettaglio)'!$E$54</definedName>
    <definedName name="T18Cn">'Conto Economico (dettaglio)'!$C$55</definedName>
    <definedName name="T18Cn1">'Conto Economico (dettaglio)'!$E$55</definedName>
    <definedName name="T18Dn">'Conto Economico (dettaglio)'!$C$56</definedName>
    <definedName name="T18Dn1">'Conto Economico (dettaglio)'!$E$56</definedName>
    <definedName name="T18n">'Conto Economico (dettaglio)'!$C$52</definedName>
    <definedName name="T18n1">'Conto Economico (dettaglio)'!$E$52</definedName>
    <definedName name="T19An">'Conto Economico (dettaglio)'!$C$58</definedName>
    <definedName name="T19An1">'Conto Economico (dettaglio)'!$E$58</definedName>
    <definedName name="T19Bn">'Conto Economico (dettaglio)'!$C$59</definedName>
    <definedName name="T19Bn1">'Conto Economico (dettaglio)'!$E$59</definedName>
    <definedName name="T19Cn">'Conto Economico (dettaglio)'!$C$60</definedName>
    <definedName name="T19Cn1">'Conto Economico (dettaglio)'!$E$60</definedName>
    <definedName name="T19Dn">'Conto Economico (dettaglio)'!$C$61</definedName>
    <definedName name="T19Dn1">'Conto Economico (dettaglio)'!$E$61</definedName>
    <definedName name="T19n">'Conto Economico (dettaglio)'!$C$57</definedName>
    <definedName name="T19n1">'Conto Economico (dettaglio)'!$E$57</definedName>
    <definedName name="T1n">'Conto Economico (dettaglio)'!$C$9</definedName>
    <definedName name="T1n1">'Conto Economico (dettaglio)'!$E$9</definedName>
    <definedName name="T20In">'Conto Economico (dettaglio)'!$C$66</definedName>
    <definedName name="T20In1">'Conto Economico (dettaglio)'!$E$66</definedName>
    <definedName name="T2n">'Conto Economico (dettaglio)'!$C$10</definedName>
    <definedName name="T2n1">'Conto Economico (dettaglio)'!$E$10</definedName>
    <definedName name="T3n">'Conto Economico (dettaglio)'!$C$11</definedName>
    <definedName name="T3n1">'Conto Economico (dettaglio)'!$E$11</definedName>
    <definedName name="T4n">'Conto Economico (dettaglio)'!$C$12</definedName>
    <definedName name="T4n1">'Conto Economico (dettaglio)'!$E$12</definedName>
    <definedName name="T5n">'Conto Economico (dettaglio)'!$C$13</definedName>
    <definedName name="T5n1">'Conto Economico (dettaglio)'!$E$13</definedName>
    <definedName name="T6n">'Conto Economico (dettaglio)'!$C$17</definedName>
    <definedName name="T6n1">'Conto Economico (dettaglio)'!$E$17</definedName>
    <definedName name="T7n">'Conto Economico (dettaglio)'!$C$18</definedName>
    <definedName name="T7n1">'Conto Economico (dettaglio)'!$E$18</definedName>
    <definedName name="T8n">'Conto Economico (dettaglio)'!$C$19</definedName>
    <definedName name="T8n1">'Conto Economico (dettaglio)'!$E$19</definedName>
    <definedName name="T9An">'Conto Economico (dettaglio)'!$C$21</definedName>
    <definedName name="T9An1">'Conto Economico (dettaglio)'!$E$21</definedName>
    <definedName name="T9Bn">'Conto Economico (dettaglio)'!$C$22</definedName>
    <definedName name="T9Bn1">'Conto Economico (dettaglio)'!$E$22</definedName>
    <definedName name="T9Cn">'Conto Economico (dettaglio)'!$C$23</definedName>
    <definedName name="T9Cn1">'Conto Economico (dettaglio)'!$E$23</definedName>
    <definedName name="T9Dn">'Conto Economico (dettaglio)'!$C$24</definedName>
    <definedName name="T9Dn1">'Conto Economico (dettaglio)'!$E$24</definedName>
    <definedName name="T9En">'Conto Economico (dettaglio)'!$C$25</definedName>
    <definedName name="T9En1">'Conto Economico (dettaglio)'!$E$25</definedName>
    <definedName name="T9n">'Conto Economico (dettaglio)'!$C$20</definedName>
    <definedName name="T9n1">'Conto Economico (dettaglio)'!$E$20</definedName>
    <definedName name="TADn">'Conto Economico (dettaglio)'!$C$68</definedName>
    <definedName name="TADn1">'Conto Economico (dettaglio)'!$E$68</definedName>
  </definedNames>
  <calcPr calcId="125725"/>
</workbook>
</file>

<file path=xl/calcChain.xml><?xml version="1.0" encoding="utf-8"?>
<calcChain xmlns="http://schemas.openxmlformats.org/spreadsheetml/2006/main">
  <c r="E62" i="1"/>
  <c r="E39" i="2" s="1"/>
  <c r="D62" i="1"/>
  <c r="D39" i="2" s="1"/>
  <c r="C62" i="1"/>
  <c r="B37" i="3" s="1"/>
  <c r="B62" i="1"/>
  <c r="B36" i="3"/>
  <c r="B35"/>
  <c r="E38" i="2"/>
  <c r="D38"/>
  <c r="C38"/>
  <c r="B38"/>
  <c r="E37"/>
  <c r="D37"/>
  <c r="C37"/>
  <c r="B37"/>
  <c r="B41" i="3"/>
  <c r="E43" i="2"/>
  <c r="D43"/>
  <c r="C43"/>
  <c r="B43"/>
  <c r="B31" i="3"/>
  <c r="E33" i="2"/>
  <c r="D33"/>
  <c r="C33"/>
  <c r="B33"/>
  <c r="C49" i="1"/>
  <c r="B32" i="3" s="1"/>
  <c r="B39" i="2"/>
  <c r="E49" i="1"/>
  <c r="D49"/>
  <c r="B49"/>
  <c r="B34" i="2" s="1"/>
  <c r="B5"/>
  <c r="A1" i="3"/>
  <c r="B7"/>
  <c r="B8"/>
  <c r="B9"/>
  <c r="B10"/>
  <c r="B11"/>
  <c r="B15"/>
  <c r="B16"/>
  <c r="B17"/>
  <c r="B18"/>
  <c r="B19"/>
  <c r="B20"/>
  <c r="B21"/>
  <c r="B22"/>
  <c r="B23"/>
  <c r="B28"/>
  <c r="B29"/>
  <c r="B30"/>
  <c r="D5" i="1"/>
  <c r="B14"/>
  <c r="B14" i="2" s="1"/>
  <c r="C14" i="1"/>
  <c r="B12" i="3" s="1"/>
  <c r="D14" i="1"/>
  <c r="D14" i="2" s="1"/>
  <c r="E14" i="1"/>
  <c r="E14" i="2" s="1"/>
  <c r="B35" i="1"/>
  <c r="B26" i="2" s="1"/>
  <c r="C35" i="1"/>
  <c r="B24" i="3" s="1"/>
  <c r="D35" i="1"/>
  <c r="E35"/>
  <c r="E26" i="2" s="1"/>
  <c r="A1"/>
  <c r="D5"/>
  <c r="B9"/>
  <c r="C9"/>
  <c r="D9"/>
  <c r="E9"/>
  <c r="B10"/>
  <c r="C10"/>
  <c r="D10"/>
  <c r="E10"/>
  <c r="B11"/>
  <c r="C11"/>
  <c r="D11"/>
  <c r="E11"/>
  <c r="B12"/>
  <c r="C12"/>
  <c r="D12"/>
  <c r="E12"/>
  <c r="B13"/>
  <c r="C13"/>
  <c r="D13"/>
  <c r="E13"/>
  <c r="B17"/>
  <c r="C17"/>
  <c r="D17"/>
  <c r="E17"/>
  <c r="B18"/>
  <c r="C18"/>
  <c r="D18"/>
  <c r="E18"/>
  <c r="B19"/>
  <c r="C19"/>
  <c r="D19"/>
  <c r="E19"/>
  <c r="B20"/>
  <c r="C20"/>
  <c r="D20"/>
  <c r="E20"/>
  <c r="B21"/>
  <c r="C21"/>
  <c r="D21"/>
  <c r="E21"/>
  <c r="B22"/>
  <c r="C22"/>
  <c r="D22"/>
  <c r="E22"/>
  <c r="B23"/>
  <c r="C23"/>
  <c r="D23"/>
  <c r="E23"/>
  <c r="B24"/>
  <c r="C24"/>
  <c r="D24"/>
  <c r="E24"/>
  <c r="B25"/>
  <c r="C25"/>
  <c r="D25"/>
  <c r="E25"/>
  <c r="B30"/>
  <c r="C30"/>
  <c r="D30"/>
  <c r="E30"/>
  <c r="B31"/>
  <c r="C31"/>
  <c r="D31"/>
  <c r="E31"/>
  <c r="B32"/>
  <c r="C32"/>
  <c r="D32"/>
  <c r="E32"/>
  <c r="D34"/>
  <c r="E45"/>
  <c r="C14" l="1"/>
  <c r="D64" i="1"/>
  <c r="C34" i="2"/>
  <c r="E36" i="1"/>
  <c r="E27" i="2" s="1"/>
  <c r="C26"/>
  <c r="C64" i="1"/>
  <c r="C36"/>
  <c r="C27" i="2" s="1"/>
  <c r="D26"/>
  <c r="D36" i="1"/>
  <c r="D27" i="2" s="1"/>
  <c r="E64" i="1"/>
  <c r="A73" s="1"/>
  <c r="B36"/>
  <c r="B27" i="2" s="1"/>
  <c r="B64" i="1"/>
  <c r="C39" i="2"/>
  <c r="E34"/>
  <c r="B39" i="3" l="1"/>
  <c r="C68" i="1"/>
  <c r="A72"/>
  <c r="A49" i="2" s="1"/>
  <c r="D68" i="1"/>
  <c r="D45" i="2" s="1"/>
  <c r="B41"/>
  <c r="B68" i="1"/>
  <c r="B45" i="2" s="1"/>
  <c r="A47" i="3"/>
  <c r="D41" i="2"/>
  <c r="B25" i="3"/>
  <c r="A71" i="1"/>
  <c r="A46" i="3" s="1"/>
  <c r="E41" i="2"/>
  <c r="A70" i="1"/>
  <c r="A45" i="3" s="1"/>
  <c r="C41" i="2"/>
  <c r="A48" i="3"/>
  <c r="A50" i="2"/>
  <c r="C45" l="1"/>
  <c r="B43" i="3"/>
  <c r="A48" i="2"/>
  <c r="A47"/>
</calcChain>
</file>

<file path=xl/sharedStrings.xml><?xml version="1.0" encoding="utf-8"?>
<sst xmlns="http://schemas.openxmlformats.org/spreadsheetml/2006/main" count="132" uniqueCount="60">
  <si>
    <t xml:space="preserve">Parziali </t>
  </si>
  <si>
    <t>Totali</t>
  </si>
  <si>
    <t xml:space="preserve"> </t>
  </si>
  <si>
    <t>Totale valore della produzione (A)</t>
  </si>
  <si>
    <t>a) salari e stipendi</t>
  </si>
  <si>
    <t>b) oneri sociali</t>
  </si>
  <si>
    <t>c) trattamento di fine rapporto</t>
  </si>
  <si>
    <t>d) trattamento di quiescenza e simili</t>
  </si>
  <si>
    <t>e) altri costi</t>
  </si>
  <si>
    <t>a) Ammortamento delle immobilizzazioni immateriali</t>
  </si>
  <si>
    <t xml:space="preserve">b) Ammortamento delle immobilizzazioni materiali </t>
  </si>
  <si>
    <t>c) Altre svalutazioni delle immobilizzazioni</t>
  </si>
  <si>
    <t>d) Svalutazione dei crediti compresi nell'attivo circolante e delle disponibilità liquide</t>
  </si>
  <si>
    <t>Totale Costi (B)</t>
  </si>
  <si>
    <t>DIFFERENZA TRA VALORE E COSTI DELLA PRODUZIONE (A - B)</t>
  </si>
  <si>
    <t>a) di crediti iscritti nelle immobilizzazioni</t>
  </si>
  <si>
    <t xml:space="preserve">b) di titoli iscritti nelle immobilizzazioni che non costituiscono  </t>
  </si>
  <si>
    <t>partecipazioni;</t>
  </si>
  <si>
    <t>c) di titoli iscritti nell'attivo circolante che non costituiscono</t>
  </si>
  <si>
    <t>d) proventi diversi dai precedenti</t>
  </si>
  <si>
    <t>a) di partecipazioni</t>
  </si>
  <si>
    <t xml:space="preserve">b) di imobilizzazioni finanziarie </t>
  </si>
  <si>
    <t>c) di titoli iscritti nell'attivo circolante</t>
  </si>
  <si>
    <r>
      <t>A)</t>
    </r>
    <r>
      <rPr>
        <sz val="9"/>
        <rFont val="Arial"/>
        <family val="2"/>
      </rPr>
      <t xml:space="preserve"> VALORE DELLA PRODUZIONE</t>
    </r>
  </si>
  <si>
    <r>
      <t>1)</t>
    </r>
    <r>
      <rPr>
        <i/>
        <sz val="9"/>
        <rFont val="Times New Roman"/>
        <family val="1"/>
      </rPr>
      <t xml:space="preserve"> Proventi e corrispettivi per la produzione delle prestazioni e/o servizi</t>
    </r>
  </si>
  <si>
    <r>
      <t>2)</t>
    </r>
    <r>
      <rPr>
        <i/>
        <sz val="9"/>
        <rFont val="Times New Roman"/>
        <family val="1"/>
      </rPr>
      <t xml:space="preserve"> Variazione delle rimanenze dei prodotti in corso di lavorazione, semilavorati e finiti</t>
    </r>
  </si>
  <si>
    <r>
      <t>3)</t>
    </r>
    <r>
      <rPr>
        <i/>
        <sz val="9"/>
        <rFont val="Times New Roman"/>
        <family val="1"/>
      </rPr>
      <t xml:space="preserve"> Variazione dei lavori in corso su ordinazione </t>
    </r>
  </si>
  <si>
    <r>
      <t>4)</t>
    </r>
    <r>
      <rPr>
        <i/>
        <sz val="9"/>
        <rFont val="Times New Roman"/>
        <family val="1"/>
      </rPr>
      <t xml:space="preserve"> Incrementi di immobilizzazioni per lavori interni</t>
    </r>
  </si>
  <si>
    <r>
      <t>5)</t>
    </r>
    <r>
      <rPr>
        <i/>
        <sz val="9"/>
        <rFont val="Times New Roman"/>
        <family val="1"/>
      </rPr>
      <t xml:space="preserve"> Altri ricavi e proventi, con separata indicazione dei contributi di competenza dell'esercizio</t>
    </r>
  </si>
  <si>
    <r>
      <t>B)</t>
    </r>
    <r>
      <rPr>
        <sz val="9"/>
        <rFont val="Arial"/>
        <family val="2"/>
      </rPr>
      <t xml:space="preserve"> COSTI DELLA PRODUZIONE</t>
    </r>
  </si>
  <si>
    <r>
      <t xml:space="preserve">6) </t>
    </r>
    <r>
      <rPr>
        <i/>
        <sz val="9"/>
        <rFont val="Times New Roman"/>
        <family val="1"/>
      </rPr>
      <t>per materie prime, sussidiarie, consumo e merci</t>
    </r>
  </si>
  <si>
    <r>
      <t xml:space="preserve"> 7) </t>
    </r>
    <r>
      <rPr>
        <i/>
        <sz val="9"/>
        <rFont val="Times New Roman"/>
        <family val="1"/>
      </rPr>
      <t>per servizi</t>
    </r>
  </si>
  <si>
    <r>
      <t xml:space="preserve"> 8)</t>
    </r>
    <r>
      <rPr>
        <b/>
        <i/>
        <sz val="9"/>
        <rFont val="Times New Roman"/>
        <family val="1"/>
      </rPr>
      <t xml:space="preserve"> </t>
    </r>
    <r>
      <rPr>
        <i/>
        <sz val="9"/>
        <rFont val="Times New Roman"/>
        <family val="1"/>
      </rPr>
      <t>per godimento beni di terzi</t>
    </r>
  </si>
  <si>
    <r>
      <t xml:space="preserve"> 9) </t>
    </r>
    <r>
      <rPr>
        <i/>
        <sz val="9"/>
        <rFont val="Times New Roman"/>
        <family val="1"/>
      </rPr>
      <t>per il personale</t>
    </r>
  </si>
  <si>
    <r>
      <t>10)</t>
    </r>
    <r>
      <rPr>
        <sz val="9"/>
        <rFont val="Times New Roman"/>
        <family val="1"/>
      </rPr>
      <t xml:space="preserve"> </t>
    </r>
    <r>
      <rPr>
        <i/>
        <sz val="9"/>
        <rFont val="Times New Roman"/>
        <family val="1"/>
      </rPr>
      <t>Ammortamenti e svalutazioni</t>
    </r>
  </si>
  <si>
    <r>
      <t>11)</t>
    </r>
    <r>
      <rPr>
        <i/>
        <sz val="9"/>
        <rFont val="Times New Roman"/>
        <family val="1"/>
      </rPr>
      <t xml:space="preserve"> Variazioni delle rimanenze di materie prime, sussidisrie, di consumo e merci</t>
    </r>
  </si>
  <si>
    <r>
      <t>12)</t>
    </r>
    <r>
      <rPr>
        <b/>
        <i/>
        <sz val="9"/>
        <rFont val="Times New Roman"/>
        <family val="1"/>
      </rPr>
      <t xml:space="preserve"> </t>
    </r>
    <r>
      <rPr>
        <i/>
        <sz val="9"/>
        <rFont val="Times New Roman"/>
        <family val="1"/>
      </rPr>
      <t xml:space="preserve">Accantonamenti per rischi </t>
    </r>
  </si>
  <si>
    <r>
      <t>13)</t>
    </r>
    <r>
      <rPr>
        <b/>
        <i/>
        <sz val="9"/>
        <rFont val="Times New Roman"/>
        <family val="1"/>
      </rPr>
      <t xml:space="preserve"> </t>
    </r>
    <r>
      <rPr>
        <i/>
        <sz val="9"/>
        <rFont val="Times New Roman"/>
        <family val="1"/>
      </rPr>
      <t>Accantonamenti ai fondi per oneri</t>
    </r>
  </si>
  <si>
    <r>
      <t>14)</t>
    </r>
    <r>
      <rPr>
        <i/>
        <sz val="9"/>
        <rFont val="Times New Roman"/>
        <family val="1"/>
      </rPr>
      <t xml:space="preserve"> Oneri diversi di gestione</t>
    </r>
  </si>
  <si>
    <r>
      <t>C)</t>
    </r>
    <r>
      <rPr>
        <sz val="9"/>
        <rFont val="Arial"/>
        <family val="2"/>
      </rPr>
      <t xml:space="preserve"> PROVENTI E ONERI FINANZIARI</t>
    </r>
  </si>
  <si>
    <r>
      <t>15)</t>
    </r>
    <r>
      <rPr>
        <i/>
        <sz val="9"/>
        <rFont val="Times New Roman"/>
        <family val="1"/>
      </rPr>
      <t xml:space="preserve"> Proventi da partecipazioni </t>
    </r>
  </si>
  <si>
    <r>
      <t>16)</t>
    </r>
    <r>
      <rPr>
        <sz val="9"/>
        <rFont val="Times New Roman"/>
        <family val="1"/>
      </rPr>
      <t xml:space="preserve"> </t>
    </r>
    <r>
      <rPr>
        <i/>
        <sz val="9"/>
        <rFont val="Times New Roman"/>
        <family val="1"/>
      </rPr>
      <t xml:space="preserve">Altri proventi finanziari </t>
    </r>
  </si>
  <si>
    <r>
      <t>17)</t>
    </r>
    <r>
      <rPr>
        <i/>
        <sz val="9"/>
        <rFont val="Times New Roman"/>
        <family val="1"/>
      </rPr>
      <t xml:space="preserve"> Interessi e altri oneri finanziari </t>
    </r>
  </si>
  <si>
    <r>
      <t>D)</t>
    </r>
    <r>
      <rPr>
        <sz val="9"/>
        <rFont val="Arial"/>
        <family val="2"/>
      </rPr>
      <t xml:space="preserve"> RETTIFICHE DI VALORE DI ATTIVITA' FINANZIARIE </t>
    </r>
  </si>
  <si>
    <r>
      <t>18)</t>
    </r>
    <r>
      <rPr>
        <i/>
        <sz val="9"/>
        <rFont val="Times New Roman"/>
        <family val="1"/>
      </rPr>
      <t xml:space="preserve"> Rivalutazioni: </t>
    </r>
  </si>
  <si>
    <r>
      <t>19)</t>
    </r>
    <r>
      <rPr>
        <b/>
        <i/>
        <sz val="9"/>
        <rFont val="Times New Roman"/>
        <family val="1"/>
      </rPr>
      <t xml:space="preserve"> </t>
    </r>
    <r>
      <rPr>
        <i/>
        <sz val="9"/>
        <rFont val="Times New Roman"/>
        <family val="1"/>
      </rPr>
      <t xml:space="preserve">Svalutazioni: </t>
    </r>
  </si>
  <si>
    <t>CONTO ECONOMICO</t>
  </si>
  <si>
    <t>Totale rettifiche di valore (18-19)</t>
  </si>
  <si>
    <r>
      <t>17-bis)</t>
    </r>
    <r>
      <rPr>
        <i/>
        <sz val="9"/>
        <rFont val="Times New Roman"/>
        <family val="1"/>
      </rPr>
      <t xml:space="preserve"> Utili e perdite su cambi</t>
    </r>
  </si>
  <si>
    <t>Preventivo</t>
  </si>
  <si>
    <t>Consuntivo</t>
  </si>
  <si>
    <t>Risultato prima delle imposte (A-B±C±D)</t>
  </si>
  <si>
    <r>
      <t xml:space="preserve"> 20)</t>
    </r>
    <r>
      <rPr>
        <i/>
        <sz val="9"/>
        <rFont val="Times New Roman"/>
        <family val="1"/>
      </rPr>
      <t xml:space="preserve"> Imposte dell'esercizio</t>
    </r>
  </si>
  <si>
    <t>21) Avanzo/Disavanzo/Pareggio Economico</t>
  </si>
  <si>
    <r>
      <t>17 bis)</t>
    </r>
    <r>
      <rPr>
        <sz val="9"/>
        <rFont val="Times New Roman"/>
        <family val="1"/>
      </rPr>
      <t xml:space="preserve"> Utili e perdite su cambi</t>
    </r>
  </si>
  <si>
    <t>Totale proventi ed oneri finanziari (15+16-17±17 bis)</t>
  </si>
  <si>
    <t>d) di strumenti finanziari derivati</t>
  </si>
  <si>
    <r>
      <t xml:space="preserve">17 bis) </t>
    </r>
    <r>
      <rPr>
        <sz val="9"/>
        <rFont val="Times New Roman"/>
        <family val="1"/>
      </rPr>
      <t>Utile e perdite su cambi</t>
    </r>
  </si>
  <si>
    <t>INGEGNERI RAGUSA</t>
  </si>
  <si>
    <t>BILANCIO ABBREVIATO CEE - CONTO ECONOMICO</t>
  </si>
</sst>
</file>

<file path=xl/styles.xml><?xml version="1.0" encoding="utf-8"?>
<styleSheet xmlns="http://schemas.openxmlformats.org/spreadsheetml/2006/main">
  <numFmts count="1">
    <numFmt numFmtId="164" formatCode="#,##0.00;\-#,##0.00;#"/>
  </numFmts>
  <fonts count="15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i/>
      <sz val="9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i/>
      <sz val="14"/>
      <name val="Arial"/>
      <family val="2"/>
    </font>
    <font>
      <b/>
      <sz val="16"/>
      <color indexed="10"/>
      <name val="Arial"/>
      <family val="2"/>
    </font>
    <font>
      <sz val="16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vertical="center" indent="1"/>
    </xf>
    <xf numFmtId="0" fontId="6" fillId="0" borderId="1" xfId="0" applyFont="1" applyBorder="1" applyAlignment="1">
      <alignment horizontal="left" vertical="center" wrapText="1" indent="1"/>
    </xf>
    <xf numFmtId="0" fontId="7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indent="3"/>
    </xf>
    <xf numFmtId="0" fontId="9" fillId="0" borderId="1" xfId="0" applyFont="1" applyBorder="1" applyAlignment="1">
      <alignment horizontal="left" vertical="center" wrapText="1" indent="3"/>
    </xf>
    <xf numFmtId="0" fontId="0" fillId="0" borderId="1" xfId="0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/>
    </xf>
    <xf numFmtId="0" fontId="9" fillId="0" borderId="3" xfId="0" applyFont="1" applyBorder="1" applyAlignment="1">
      <alignment horizontal="left" vertical="center" indent="3"/>
    </xf>
    <xf numFmtId="0" fontId="2" fillId="0" borderId="4" xfId="0" applyFont="1" applyBorder="1" applyAlignment="1">
      <alignment vertical="center"/>
    </xf>
    <xf numFmtId="4" fontId="0" fillId="0" borderId="5" xfId="0" applyNumberFormat="1" applyBorder="1" applyAlignment="1">
      <alignment horizontal="right"/>
    </xf>
    <xf numFmtId="4" fontId="0" fillId="0" borderId="6" xfId="0" applyNumberFormat="1" applyBorder="1" applyAlignment="1">
      <alignment horizontal="right"/>
    </xf>
    <xf numFmtId="4" fontId="0" fillId="0" borderId="7" xfId="0" applyNumberFormat="1" applyBorder="1" applyAlignment="1">
      <alignment horizontal="right"/>
    </xf>
    <xf numFmtId="164" fontId="11" fillId="0" borderId="1" xfId="0" applyNumberFormat="1" applyFont="1" applyBorder="1" applyAlignment="1">
      <alignment horizontal="right"/>
    </xf>
    <xf numFmtId="164" fontId="11" fillId="0" borderId="1" xfId="0" applyNumberFormat="1" applyFont="1" applyBorder="1" applyAlignment="1">
      <alignment horizontal="right" vertical="center"/>
    </xf>
    <xf numFmtId="164" fontId="11" fillId="0" borderId="1" xfId="0" quotePrefix="1" applyNumberFormat="1" applyFont="1" applyBorder="1" applyAlignment="1">
      <alignment horizontal="right"/>
    </xf>
    <xf numFmtId="164" fontId="11" fillId="0" borderId="1" xfId="0" quotePrefix="1" applyNumberFormat="1" applyFont="1" applyBorder="1" applyAlignment="1">
      <alignment horizontal="right" vertical="center"/>
    </xf>
    <xf numFmtId="164" fontId="11" fillId="0" borderId="0" xfId="0" applyNumberFormat="1" applyFont="1" applyAlignment="1">
      <alignment horizontal="right"/>
    </xf>
    <xf numFmtId="164" fontId="11" fillId="0" borderId="8" xfId="0" applyNumberFormat="1" applyFont="1" applyBorder="1" applyAlignment="1">
      <alignment horizontal="right"/>
    </xf>
    <xf numFmtId="0" fontId="12" fillId="0" borderId="0" xfId="0" applyFont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4" fontId="11" fillId="0" borderId="1" xfId="0" quotePrefix="1" applyNumberFormat="1" applyFont="1" applyBorder="1" applyAlignment="1">
      <alignment horizontal="right"/>
    </xf>
    <xf numFmtId="4" fontId="0" fillId="0" borderId="0" xfId="0" applyNumberFormat="1" applyAlignment="1" applyProtection="1">
      <alignment horizontal="right"/>
      <protection hidden="1"/>
    </xf>
    <xf numFmtId="4" fontId="0" fillId="0" borderId="0" xfId="0" applyNumberFormat="1" applyProtection="1">
      <protection hidden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0" fillId="0" borderId="9" xfId="0" applyBorder="1"/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/>
    <xf numFmtId="0" fontId="2" fillId="0" borderId="0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0" xfId="0" applyBorder="1"/>
    <xf numFmtId="0" fontId="11" fillId="0" borderId="1" xfId="0" applyFont="1" applyBorder="1" applyAlignment="1">
      <alignment vertical="center"/>
    </xf>
    <xf numFmtId="164" fontId="11" fillId="0" borderId="1" xfId="0" applyNumberFormat="1" applyFont="1" applyBorder="1" applyAlignment="1"/>
    <xf numFmtId="164" fontId="11" fillId="0" borderId="1" xfId="0" quotePrefix="1" applyNumberFormat="1" applyFont="1" applyBorder="1" applyAlignment="1"/>
    <xf numFmtId="164" fontId="0" fillId="0" borderId="1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0" fontId="1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0" fillId="0" borderId="0" xfId="0" applyNumberFormat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3"/>
  <sheetViews>
    <sheetView tabSelected="1" zoomScaleNormal="100" workbookViewId="0">
      <selection activeCell="A4" sqref="A4"/>
    </sheetView>
  </sheetViews>
  <sheetFormatPr defaultRowHeight="12.75"/>
  <cols>
    <col min="1" max="1" width="59.140625" style="12" customWidth="1"/>
    <col min="2" max="2" width="15.5703125" style="2" customWidth="1"/>
    <col min="3" max="3" width="14.5703125" customWidth="1"/>
    <col min="4" max="4" width="14.140625" customWidth="1"/>
    <col min="5" max="5" width="13.140625" customWidth="1"/>
  </cols>
  <sheetData>
    <row r="1" spans="1:5" ht="18.75">
      <c r="A1" s="46" t="s">
        <v>58</v>
      </c>
      <c r="B1" s="46"/>
      <c r="C1" s="46"/>
      <c r="D1" s="46"/>
      <c r="E1" s="46"/>
    </row>
    <row r="2" spans="1:5" ht="18.75">
      <c r="A2" s="25"/>
      <c r="B2" s="25"/>
      <c r="C2" s="25"/>
      <c r="D2" s="25"/>
      <c r="E2" s="25"/>
    </row>
    <row r="3" spans="1:5" ht="15.75">
      <c r="A3" s="47" t="s">
        <v>59</v>
      </c>
      <c r="B3" s="48"/>
      <c r="C3" s="48"/>
      <c r="D3" s="48"/>
      <c r="E3" s="48"/>
    </row>
    <row r="4" spans="1:5" ht="15.75">
      <c r="A4" s="1"/>
    </row>
    <row r="5" spans="1:5" ht="15.75" customHeight="1">
      <c r="A5" s="49"/>
      <c r="B5" s="50">
        <v>2017</v>
      </c>
      <c r="C5" s="50"/>
      <c r="D5" s="50">
        <f>Anno-1</f>
        <v>2016</v>
      </c>
      <c r="E5" s="50"/>
    </row>
    <row r="6" spans="1:5" ht="16.5" customHeight="1">
      <c r="A6" s="49"/>
      <c r="B6" s="13" t="s">
        <v>49</v>
      </c>
      <c r="C6" s="13" t="s">
        <v>50</v>
      </c>
      <c r="D6" s="13" t="s">
        <v>49</v>
      </c>
      <c r="E6" s="13" t="s">
        <v>50</v>
      </c>
    </row>
    <row r="7" spans="1:5" ht="16.5" customHeight="1">
      <c r="A7" s="9"/>
      <c r="B7" s="19"/>
      <c r="C7" s="19"/>
      <c r="D7" s="19"/>
      <c r="E7" s="19"/>
    </row>
    <row r="8" spans="1:5" ht="15" customHeight="1">
      <c r="A8" s="6" t="s">
        <v>23</v>
      </c>
      <c r="B8" s="19"/>
      <c r="C8" s="19"/>
      <c r="D8" s="19"/>
      <c r="E8" s="19"/>
    </row>
    <row r="9" spans="1:5" ht="15.75" customHeight="1">
      <c r="A9" s="4" t="s">
        <v>24</v>
      </c>
      <c r="B9" s="19">
        <v>208700</v>
      </c>
      <c r="C9" s="19">
        <v>164149.49</v>
      </c>
      <c r="D9" s="20">
        <v>209500</v>
      </c>
      <c r="E9" s="19">
        <v>205457.07</v>
      </c>
    </row>
    <row r="10" spans="1:5" ht="24">
      <c r="A10" s="4" t="s">
        <v>25</v>
      </c>
      <c r="B10" s="19"/>
      <c r="C10" s="19" t="s">
        <v>2</v>
      </c>
      <c r="D10" s="19"/>
      <c r="E10" s="19"/>
    </row>
    <row r="11" spans="1:5" ht="12.75" customHeight="1">
      <c r="A11" s="3" t="s">
        <v>26</v>
      </c>
      <c r="B11" s="19"/>
      <c r="C11" s="19"/>
      <c r="D11" s="20"/>
      <c r="E11" s="19"/>
    </row>
    <row r="12" spans="1:5" ht="14.25" customHeight="1">
      <c r="A12" s="3" t="s">
        <v>27</v>
      </c>
      <c r="B12" s="19"/>
      <c r="C12" s="19"/>
      <c r="D12" s="20"/>
      <c r="E12" s="19"/>
    </row>
    <row r="13" spans="1:5" ht="24">
      <c r="A13" s="4" t="s">
        <v>28</v>
      </c>
      <c r="B13" s="19">
        <v>0</v>
      </c>
      <c r="C13" s="19">
        <v>1040</v>
      </c>
      <c r="D13" s="19">
        <v>1000</v>
      </c>
      <c r="E13" s="19">
        <v>6302.69</v>
      </c>
    </row>
    <row r="14" spans="1:5" ht="13.5" thickBot="1">
      <c r="A14" s="27" t="s">
        <v>3</v>
      </c>
      <c r="B14" s="16">
        <f>SUM(B9:B13)</f>
        <v>208700</v>
      </c>
      <c r="C14" s="16">
        <f>SUM(C9:C13)</f>
        <v>165189.49</v>
      </c>
      <c r="D14" s="16">
        <f>SUM(D9:D13)</f>
        <v>210500</v>
      </c>
      <c r="E14" s="16">
        <f>SUM(E9:E13)</f>
        <v>211759.76</v>
      </c>
    </row>
    <row r="15" spans="1:5" ht="13.5" thickTop="1">
      <c r="A15" s="5"/>
      <c r="B15" s="19"/>
      <c r="C15" s="19"/>
      <c r="D15" s="19"/>
      <c r="E15" s="19"/>
    </row>
    <row r="16" spans="1:5">
      <c r="A16" s="6" t="s">
        <v>29</v>
      </c>
      <c r="B16" s="19"/>
      <c r="C16" s="19"/>
      <c r="D16" s="19"/>
      <c r="E16" s="19"/>
    </row>
    <row r="17" spans="1:5">
      <c r="A17" s="3" t="s">
        <v>30</v>
      </c>
      <c r="B17" s="19">
        <v>37700</v>
      </c>
      <c r="C17" s="19">
        <v>33015.879999999997</v>
      </c>
      <c r="D17" s="19">
        <v>40500</v>
      </c>
      <c r="E17" s="19">
        <v>33046.69</v>
      </c>
    </row>
    <row r="18" spans="1:5">
      <c r="A18" s="3" t="s">
        <v>31</v>
      </c>
      <c r="B18" s="19">
        <v>110600</v>
      </c>
      <c r="C18" s="19">
        <v>70101.02</v>
      </c>
      <c r="D18" s="19">
        <v>112500</v>
      </c>
      <c r="E18" s="19">
        <v>80683.64</v>
      </c>
    </row>
    <row r="19" spans="1:5">
      <c r="A19" s="3" t="s">
        <v>32</v>
      </c>
      <c r="B19" s="19"/>
      <c r="C19" s="19"/>
      <c r="D19" s="19"/>
      <c r="E19" s="19"/>
    </row>
    <row r="20" spans="1:5">
      <c r="A20" s="3" t="s">
        <v>33</v>
      </c>
      <c r="B20" s="19"/>
      <c r="C20" s="19"/>
      <c r="D20" s="19"/>
      <c r="E20" s="19"/>
    </row>
    <row r="21" spans="1:5">
      <c r="A21" s="7" t="s">
        <v>4</v>
      </c>
      <c r="B21" s="19">
        <v>31000</v>
      </c>
      <c r="C21" s="19">
        <v>31312.33</v>
      </c>
      <c r="D21" s="19">
        <v>31000</v>
      </c>
      <c r="E21" s="19">
        <v>31581.41</v>
      </c>
    </row>
    <row r="22" spans="1:5">
      <c r="A22" s="7" t="s">
        <v>5</v>
      </c>
      <c r="B22" s="19">
        <v>8500</v>
      </c>
      <c r="C22" s="19">
        <v>8098.76</v>
      </c>
      <c r="D22" s="19">
        <v>8500</v>
      </c>
      <c r="E22" s="19">
        <v>7750.74</v>
      </c>
    </row>
    <row r="23" spans="1:5">
      <c r="A23" s="7" t="s">
        <v>6</v>
      </c>
      <c r="B23" s="19">
        <v>3000</v>
      </c>
      <c r="C23" s="19">
        <v>2973.08</v>
      </c>
      <c r="D23" s="19">
        <v>3000</v>
      </c>
      <c r="E23" s="19">
        <v>2791.49</v>
      </c>
    </row>
    <row r="24" spans="1:5">
      <c r="A24" s="7" t="s">
        <v>7</v>
      </c>
      <c r="B24" s="19"/>
      <c r="C24" s="19"/>
      <c r="D24" s="19"/>
      <c r="E24" s="19"/>
    </row>
    <row r="25" spans="1:5">
      <c r="A25" s="7" t="s">
        <v>8</v>
      </c>
      <c r="B25" s="19">
        <v>0</v>
      </c>
      <c r="C25" s="19">
        <v>0</v>
      </c>
      <c r="D25" s="19">
        <v>0</v>
      </c>
      <c r="E25" s="19">
        <v>0</v>
      </c>
    </row>
    <row r="26" spans="1:5" ht="15.75" customHeight="1">
      <c r="A26" s="3" t="s">
        <v>34</v>
      </c>
      <c r="B26" s="21"/>
      <c r="C26" s="19"/>
      <c r="D26" s="21"/>
      <c r="E26" s="19"/>
    </row>
    <row r="27" spans="1:5" ht="14.25" customHeight="1">
      <c r="A27" s="7" t="s">
        <v>9</v>
      </c>
      <c r="B27" s="21">
        <v>0</v>
      </c>
      <c r="C27" s="19">
        <v>1525</v>
      </c>
      <c r="D27" s="21">
        <v>0</v>
      </c>
      <c r="E27" s="19">
        <v>1266.3599999999999</v>
      </c>
    </row>
    <row r="28" spans="1:5" ht="15" customHeight="1">
      <c r="A28" s="7" t="s">
        <v>10</v>
      </c>
      <c r="B28" s="21">
        <v>0</v>
      </c>
      <c r="C28" s="19">
        <v>0</v>
      </c>
      <c r="D28" s="21">
        <v>0</v>
      </c>
      <c r="E28" s="19">
        <v>145</v>
      </c>
    </row>
    <row r="29" spans="1:5" ht="14.25" customHeight="1">
      <c r="A29" s="7" t="s">
        <v>11</v>
      </c>
      <c r="B29" s="21"/>
      <c r="C29" s="19"/>
      <c r="D29" s="21"/>
      <c r="E29" s="19"/>
    </row>
    <row r="30" spans="1:5" ht="22.5">
      <c r="A30" s="8" t="s">
        <v>12</v>
      </c>
      <c r="B30" s="22"/>
      <c r="C30" s="19"/>
      <c r="D30" s="22"/>
      <c r="E30" s="19"/>
    </row>
    <row r="31" spans="1:5" ht="28.5" customHeight="1">
      <c r="A31" s="4" t="s">
        <v>35</v>
      </c>
      <c r="B31" s="21"/>
      <c r="C31" s="19"/>
      <c r="D31" s="21"/>
      <c r="E31" s="19"/>
    </row>
    <row r="32" spans="1:5" ht="15" customHeight="1">
      <c r="A32" s="3" t="s">
        <v>36</v>
      </c>
      <c r="B32" s="21">
        <v>0</v>
      </c>
      <c r="C32" s="19">
        <v>0</v>
      </c>
      <c r="D32" s="21">
        <v>0</v>
      </c>
      <c r="E32" s="19">
        <v>0</v>
      </c>
    </row>
    <row r="33" spans="1:5" ht="14.25" customHeight="1">
      <c r="A33" s="3" t="s">
        <v>37</v>
      </c>
      <c r="B33" s="21">
        <v>0</v>
      </c>
      <c r="C33" s="19">
        <v>0</v>
      </c>
      <c r="D33" s="21">
        <v>0</v>
      </c>
      <c r="E33" s="19">
        <v>0</v>
      </c>
    </row>
    <row r="34" spans="1:5" ht="14.25" customHeight="1">
      <c r="A34" s="3" t="s">
        <v>38</v>
      </c>
      <c r="B34" s="21">
        <v>3000</v>
      </c>
      <c r="C34" s="21">
        <v>836.86</v>
      </c>
      <c r="D34" s="21">
        <v>1000</v>
      </c>
      <c r="E34" s="21">
        <v>4322.2</v>
      </c>
    </row>
    <row r="35" spans="1:5" ht="18" customHeight="1" thickBot="1">
      <c r="A35" s="26" t="s">
        <v>13</v>
      </c>
      <c r="B35" s="16">
        <f>SUM(B17:B34)</f>
        <v>193800</v>
      </c>
      <c r="C35" s="16">
        <f>SUM(C17:C34)</f>
        <v>147862.92999999996</v>
      </c>
      <c r="D35" s="16">
        <f>SUM(D17:D34)</f>
        <v>196500</v>
      </c>
      <c r="E35" s="16">
        <f>SUM(E17:E34)</f>
        <v>161587.52999999997</v>
      </c>
    </row>
    <row r="36" spans="1:5" ht="21" customHeight="1" thickTop="1" thickBot="1">
      <c r="A36" s="10" t="s">
        <v>14</v>
      </c>
      <c r="B36" s="17">
        <f>B14-B35</f>
        <v>14900</v>
      </c>
      <c r="C36" s="17">
        <f>C14-C35</f>
        <v>17326.560000000027</v>
      </c>
      <c r="D36" s="17">
        <f>D14-D35</f>
        <v>14000</v>
      </c>
      <c r="E36" s="17">
        <f>E14-E35</f>
        <v>50172.23000000004</v>
      </c>
    </row>
    <row r="37" spans="1:5" ht="13.5" thickTop="1">
      <c r="A37" s="9"/>
      <c r="B37" s="19"/>
      <c r="C37" s="19"/>
      <c r="D37" s="19"/>
      <c r="E37" s="19"/>
    </row>
    <row r="38" spans="1:5">
      <c r="A38" s="6" t="s">
        <v>39</v>
      </c>
      <c r="B38" s="19"/>
      <c r="C38" s="19"/>
      <c r="D38" s="19"/>
      <c r="E38" s="19"/>
    </row>
    <row r="39" spans="1:5" ht="12.75" customHeight="1">
      <c r="A39" s="3" t="s">
        <v>40</v>
      </c>
      <c r="B39" s="21"/>
      <c r="C39" s="19"/>
      <c r="D39" s="21"/>
      <c r="E39" s="19"/>
    </row>
    <row r="40" spans="1:5" ht="12.75" customHeight="1">
      <c r="A40" s="3" t="s">
        <v>41</v>
      </c>
      <c r="B40" s="21"/>
      <c r="C40" s="19"/>
      <c r="D40" s="21"/>
      <c r="E40" s="19"/>
    </row>
    <row r="41" spans="1:5" ht="13.5" customHeight="1">
      <c r="A41" s="7" t="s">
        <v>15</v>
      </c>
      <c r="B41" s="21"/>
      <c r="C41" s="19"/>
      <c r="D41" s="21"/>
      <c r="E41" s="19"/>
    </row>
    <row r="42" spans="1:5" ht="13.5" customHeight="1">
      <c r="A42" s="7" t="s">
        <v>16</v>
      </c>
      <c r="B42" s="23"/>
      <c r="C42" s="19"/>
      <c r="D42" s="21"/>
      <c r="E42" s="19"/>
    </row>
    <row r="43" spans="1:5" ht="13.5" customHeight="1">
      <c r="A43" s="7" t="s">
        <v>17</v>
      </c>
      <c r="B43" s="21"/>
      <c r="C43" s="19"/>
      <c r="D43" s="21"/>
      <c r="E43" s="19"/>
    </row>
    <row r="44" spans="1:5" ht="13.5" customHeight="1">
      <c r="A44" s="7" t="s">
        <v>18</v>
      </c>
      <c r="B44" s="21"/>
      <c r="C44" s="19"/>
      <c r="D44" s="21"/>
      <c r="E44" s="19"/>
    </row>
    <row r="45" spans="1:5" ht="13.5" customHeight="1">
      <c r="A45" s="7" t="s">
        <v>17</v>
      </c>
      <c r="B45" s="21"/>
      <c r="C45" s="19"/>
      <c r="D45" s="21"/>
      <c r="E45" s="19"/>
    </row>
    <row r="46" spans="1:5" ht="14.25" customHeight="1">
      <c r="A46" s="7" t="s">
        <v>19</v>
      </c>
      <c r="B46" s="21">
        <v>500</v>
      </c>
      <c r="C46" s="19">
        <v>11237.53</v>
      </c>
      <c r="D46" s="21">
        <v>500</v>
      </c>
      <c r="E46" s="19">
        <v>0</v>
      </c>
    </row>
    <row r="47" spans="1:5" ht="14.25" customHeight="1">
      <c r="A47" s="3" t="s">
        <v>42</v>
      </c>
      <c r="B47" s="21">
        <v>4000</v>
      </c>
      <c r="C47" s="21">
        <v>3301.32</v>
      </c>
      <c r="D47" s="21">
        <v>3000</v>
      </c>
      <c r="E47" s="21">
        <v>3313.25</v>
      </c>
    </row>
    <row r="48" spans="1:5" ht="14.25" customHeight="1">
      <c r="A48" s="3" t="s">
        <v>54</v>
      </c>
      <c r="B48" s="43">
        <v>0</v>
      </c>
      <c r="C48" s="43">
        <v>0</v>
      </c>
      <c r="D48" s="43">
        <v>0</v>
      </c>
      <c r="E48" s="43">
        <v>0</v>
      </c>
    </row>
    <row r="49" spans="1:6" ht="13.5" thickBot="1">
      <c r="A49" s="26" t="s">
        <v>55</v>
      </c>
      <c r="B49" s="16">
        <f>P15n+P16An+P16Bn+P16Cn+P16Dn-P17n+P17bisn</f>
        <v>-3500</v>
      </c>
      <c r="C49" s="16">
        <f>T15n+T16An+T16Bn+T16Cn+T16Dn-T17n+T17bisn</f>
        <v>7936.2100000000009</v>
      </c>
      <c r="D49" s="16">
        <f>P15n1+P16An1+P16Bn1+P16Cn1+P16Dn1-P17n1+P17bisn1</f>
        <v>-2500</v>
      </c>
      <c r="E49" s="16">
        <f>T15n1+T16An1+T16Bn1+T16Cn1+T16Dn1-T17n1+T17bisn1</f>
        <v>-3313.25</v>
      </c>
    </row>
    <row r="50" spans="1:6" ht="13.5" thickTop="1">
      <c r="A50" s="9"/>
      <c r="B50" s="24"/>
      <c r="C50" s="24"/>
      <c r="D50" s="24"/>
      <c r="E50" s="24"/>
    </row>
    <row r="51" spans="1:6">
      <c r="A51" s="6" t="s">
        <v>43</v>
      </c>
      <c r="B51" s="19"/>
      <c r="C51" s="19"/>
      <c r="D51" s="19"/>
      <c r="E51" s="19"/>
      <c r="F51" s="11"/>
    </row>
    <row r="52" spans="1:6">
      <c r="A52" s="3" t="s">
        <v>44</v>
      </c>
      <c r="B52" s="19"/>
      <c r="C52" s="19"/>
      <c r="D52" s="19"/>
      <c r="E52" s="19"/>
    </row>
    <row r="53" spans="1:6" ht="14.25" customHeight="1">
      <c r="A53" s="14" t="s">
        <v>20</v>
      </c>
      <c r="B53" s="19"/>
      <c r="C53" s="19"/>
      <c r="D53" s="19"/>
      <c r="E53" s="19"/>
    </row>
    <row r="54" spans="1:6" ht="12.75" customHeight="1">
      <c r="A54" s="14" t="s">
        <v>21</v>
      </c>
      <c r="B54" s="19"/>
      <c r="C54" s="19"/>
      <c r="D54" s="19"/>
      <c r="E54" s="19"/>
    </row>
    <row r="55" spans="1:6">
      <c r="A55" s="14" t="s">
        <v>22</v>
      </c>
      <c r="B55" s="19"/>
      <c r="C55" s="19"/>
      <c r="D55" s="19"/>
      <c r="E55" s="19"/>
    </row>
    <row r="56" spans="1:6">
      <c r="A56" s="14" t="s">
        <v>56</v>
      </c>
      <c r="B56" s="42"/>
      <c r="C56" s="42"/>
      <c r="D56" s="42"/>
      <c r="E56" s="42"/>
    </row>
    <row r="57" spans="1:6">
      <c r="A57" s="3" t="s">
        <v>45</v>
      </c>
      <c r="B57" s="19"/>
      <c r="C57" s="19"/>
      <c r="D57" s="19"/>
      <c r="E57" s="19"/>
    </row>
    <row r="58" spans="1:6">
      <c r="A58" s="14" t="s">
        <v>20</v>
      </c>
      <c r="B58" s="19"/>
      <c r="C58" s="19"/>
      <c r="D58" s="21"/>
      <c r="E58" s="19"/>
    </row>
    <row r="59" spans="1:6">
      <c r="A59" s="7" t="s">
        <v>21</v>
      </c>
      <c r="B59" s="21"/>
      <c r="C59" s="19"/>
      <c r="D59" s="21"/>
      <c r="E59" s="19"/>
    </row>
    <row r="60" spans="1:6">
      <c r="A60" s="7" t="s">
        <v>22</v>
      </c>
      <c r="B60" s="21"/>
      <c r="C60" s="21"/>
      <c r="D60" s="21"/>
      <c r="E60" s="21"/>
    </row>
    <row r="61" spans="1:6">
      <c r="A61" s="7" t="s">
        <v>56</v>
      </c>
      <c r="B61" s="43"/>
      <c r="C61" s="43"/>
      <c r="D61" s="43"/>
      <c r="E61" s="43"/>
    </row>
    <row r="62" spans="1:6" ht="13.5" thickBot="1">
      <c r="A62" s="26" t="s">
        <v>47</v>
      </c>
      <c r="B62" s="16">
        <f>P18n+P18An+P18Bn+P18Cn+P18Dn-P19n-P19An-P19Bn-P19Cn-P19Dn</f>
        <v>0</v>
      </c>
      <c r="C62" s="16">
        <f>T18n+T18An+T18Bn+T18Cn+T18Dn-T19n-T19An-T19Bn-T19Cn-T19Dn</f>
        <v>0</v>
      </c>
      <c r="D62" s="16">
        <f>P18n1+P18An1+P18Bn1+P18Cn1+P18Dn1-P19n1-P19An1-P19Bn1-P19Cn1-P19Dn1</f>
        <v>0</v>
      </c>
      <c r="E62" s="16">
        <f>T18n1+T18An1+T18Bn1+T18Cn1+T18Dn1-T19n1-T19An1-T19Bn1-T19Cn1-T19Dn1</f>
        <v>0</v>
      </c>
    </row>
    <row r="63" spans="1:6" ht="13.5" thickTop="1">
      <c r="A63" s="9"/>
      <c r="B63" s="19"/>
      <c r="C63" s="19"/>
      <c r="D63" s="19"/>
      <c r="E63" s="19"/>
    </row>
    <row r="64" spans="1:6" ht="13.5" thickBot="1">
      <c r="A64" s="41" t="s">
        <v>51</v>
      </c>
      <c r="B64" s="16">
        <f>B14-B35+B49+B62</f>
        <v>11400</v>
      </c>
      <c r="C64" s="16">
        <f>C14-C35+C49+C62</f>
        <v>25262.770000000026</v>
      </c>
      <c r="D64" s="16">
        <f>D14-D35+D49+D62</f>
        <v>11500</v>
      </c>
      <c r="E64" s="16">
        <f>E14-E35+E49+E62</f>
        <v>46858.98000000004</v>
      </c>
    </row>
    <row r="65" spans="1:5" ht="13.5" thickTop="1">
      <c r="A65" s="9"/>
      <c r="B65" s="19"/>
      <c r="C65" s="19"/>
      <c r="D65" s="19"/>
      <c r="E65" s="19"/>
    </row>
    <row r="66" spans="1:5">
      <c r="A66" s="4" t="s">
        <v>52</v>
      </c>
      <c r="B66" s="28">
        <v>5500</v>
      </c>
      <c r="C66" s="28">
        <v>4522.6499999999996</v>
      </c>
      <c r="D66" s="28">
        <v>5500</v>
      </c>
      <c r="E66" s="28">
        <v>3695.22</v>
      </c>
    </row>
    <row r="67" spans="1:5" ht="13.5" thickBot="1">
      <c r="A67" s="9"/>
      <c r="B67" s="19"/>
      <c r="C67" s="19"/>
      <c r="D67" s="19"/>
      <c r="E67" s="19"/>
    </row>
    <row r="68" spans="1:5" ht="13.5" thickTop="1">
      <c r="A68" s="15" t="s">
        <v>53</v>
      </c>
      <c r="B68" s="18">
        <f>SUM(B64-P20In)</f>
        <v>5900</v>
      </c>
      <c r="C68" s="18">
        <f>SUM(C64-T20In)</f>
        <v>20740.120000000024</v>
      </c>
      <c r="D68" s="18">
        <f>SUM(D64-P20In1)</f>
        <v>6000</v>
      </c>
      <c r="E68" s="18">
        <v>43163.76</v>
      </c>
    </row>
    <row r="69" spans="1:5">
      <c r="B69" s="29"/>
      <c r="C69" s="30"/>
      <c r="D69" s="30"/>
      <c r="E69" s="30"/>
    </row>
    <row r="70" spans="1:5" s="32" customFormat="1" ht="16.5" customHeight="1">
      <c r="A70" s="31" t="str">
        <f>IF(PADn=ROUNDDOWN((B64-P20In),2),"","Attenzione: Avanzo/Disavanzo Parziale dell'anno errato!")</f>
        <v/>
      </c>
    </row>
    <row r="71" spans="1:5" s="32" customFormat="1" ht="20.25">
      <c r="A71" s="31" t="str">
        <f>IF(TADn=ROUNDDOWN((C64-T20In),2),"","Attenzione: Avanzo/Disavanzo Totale dell'anno errato!")</f>
        <v/>
      </c>
    </row>
    <row r="72" spans="1:5" s="32" customFormat="1" ht="20.25">
      <c r="A72" s="31" t="str">
        <f>IF(PADn1=ROUNDDOWN((D64-P20In1),2),"","Attenzione: Avanzo/Disavanzo Parziale dell'anno precedente errato!")</f>
        <v/>
      </c>
    </row>
    <row r="73" spans="1:5" s="32" customFormat="1" ht="20.25">
      <c r="A73" s="31" t="str">
        <f>IF(TADn1=ROUNDDOWN((E64-T20In1),2),"","Attenzione: Avanzo/Disavanzo Totale dell'anno precedente errato!")</f>
        <v/>
      </c>
    </row>
  </sheetData>
  <mergeCells count="5">
    <mergeCell ref="A1:E1"/>
    <mergeCell ref="A3:E3"/>
    <mergeCell ref="A5:A6"/>
    <mergeCell ref="B5:C5"/>
    <mergeCell ref="D5:E5"/>
  </mergeCells>
  <phoneticPr fontId="0" type="noConversion"/>
  <pageMargins left="0.98425196850393704" right="0.98425196850393704" top="0.27559055118110237" bottom="0.78740157480314965" header="0" footer="0.55118110236220474"/>
  <pageSetup paperSize="9" scale="69" fitToWidth="0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0"/>
  <sheetViews>
    <sheetView zoomScale="75" workbookViewId="0">
      <selection activeCell="B41" sqref="B41"/>
    </sheetView>
  </sheetViews>
  <sheetFormatPr defaultRowHeight="12.75"/>
  <cols>
    <col min="1" max="1" width="49.42578125" customWidth="1"/>
    <col min="2" max="3" width="13.5703125" customWidth="1"/>
    <col min="4" max="4" width="13.7109375" customWidth="1"/>
    <col min="5" max="5" width="13.85546875" customWidth="1"/>
  </cols>
  <sheetData>
    <row r="1" spans="1:5">
      <c r="A1" s="52" t="str">
        <f>RagSoc</f>
        <v>INGEGNERI RAGUSA</v>
      </c>
      <c r="B1" s="52"/>
      <c r="C1" s="52"/>
      <c r="D1" s="52"/>
      <c r="E1" s="52"/>
    </row>
    <row r="3" spans="1:5" ht="15.75">
      <c r="A3" s="47" t="s">
        <v>46</v>
      </c>
      <c r="B3" s="48"/>
      <c r="C3" s="48"/>
      <c r="D3" s="48"/>
      <c r="E3" s="48"/>
    </row>
    <row r="5" spans="1:5">
      <c r="A5" s="49"/>
      <c r="B5" s="50">
        <f>Anno</f>
        <v>2017</v>
      </c>
      <c r="C5" s="50"/>
      <c r="D5" s="50">
        <f>Anno-1</f>
        <v>2016</v>
      </c>
      <c r="E5" s="50"/>
    </row>
    <row r="6" spans="1:5">
      <c r="A6" s="49"/>
      <c r="B6" s="13" t="s">
        <v>0</v>
      </c>
      <c r="C6" s="13" t="s">
        <v>1</v>
      </c>
      <c r="D6" s="13" t="s">
        <v>0</v>
      </c>
      <c r="E6" s="13" t="s">
        <v>1</v>
      </c>
    </row>
    <row r="7" spans="1:5">
      <c r="A7" s="34"/>
      <c r="B7" s="33"/>
      <c r="D7" s="33"/>
      <c r="E7" s="33"/>
    </row>
    <row r="8" spans="1:5">
      <c r="A8" s="6" t="s">
        <v>23</v>
      </c>
      <c r="B8" s="34"/>
      <c r="D8" s="34"/>
      <c r="E8" s="34"/>
    </row>
    <row r="9" spans="1:5" ht="24">
      <c r="A9" s="4" t="s">
        <v>24</v>
      </c>
      <c r="B9" s="35">
        <f>P1n</f>
        <v>208700</v>
      </c>
      <c r="C9" s="36">
        <f>T1n</f>
        <v>164149.49</v>
      </c>
      <c r="D9" s="35">
        <f>P1n1</f>
        <v>209500</v>
      </c>
      <c r="E9" s="35">
        <f>T1n1</f>
        <v>205457.07</v>
      </c>
    </row>
    <row r="10" spans="1:5" ht="24">
      <c r="A10" s="4" t="s">
        <v>25</v>
      </c>
      <c r="B10" s="35">
        <f>P2n</f>
        <v>0</v>
      </c>
      <c r="C10" s="36" t="str">
        <f>T2n</f>
        <v xml:space="preserve"> </v>
      </c>
      <c r="D10" s="35">
        <f>P2n1</f>
        <v>0</v>
      </c>
      <c r="E10" s="35">
        <f>T2n1</f>
        <v>0</v>
      </c>
    </row>
    <row r="11" spans="1:5">
      <c r="A11" s="3" t="s">
        <v>26</v>
      </c>
      <c r="B11" s="35">
        <f>P3n</f>
        <v>0</v>
      </c>
      <c r="C11" s="36">
        <f>T3n</f>
        <v>0</v>
      </c>
      <c r="D11" s="35">
        <f>P3n1</f>
        <v>0</v>
      </c>
      <c r="E11" s="35">
        <f>T3n1</f>
        <v>0</v>
      </c>
    </row>
    <row r="12" spans="1:5">
      <c r="A12" s="3" t="s">
        <v>27</v>
      </c>
      <c r="B12" s="35">
        <f>P4n</f>
        <v>0</v>
      </c>
      <c r="C12" s="36">
        <f>T4n</f>
        <v>0</v>
      </c>
      <c r="D12" s="35">
        <f>P4n1</f>
        <v>0</v>
      </c>
      <c r="E12" s="35">
        <f>T4n1</f>
        <v>0</v>
      </c>
    </row>
    <row r="13" spans="1:5" ht="24">
      <c r="A13" s="4" t="s">
        <v>28</v>
      </c>
      <c r="B13" s="35">
        <f>P5n</f>
        <v>0</v>
      </c>
      <c r="C13" s="36">
        <f>T5n</f>
        <v>1040</v>
      </c>
      <c r="D13" s="35">
        <f>P5n1</f>
        <v>1000</v>
      </c>
      <c r="E13" s="35">
        <f>T5n1</f>
        <v>6302.69</v>
      </c>
    </row>
    <row r="14" spans="1:5" ht="13.5" thickBot="1">
      <c r="A14" s="27" t="s">
        <v>3</v>
      </c>
      <c r="B14" s="16">
        <f>'Conto Economico (dettaglio)'!B14</f>
        <v>208700</v>
      </c>
      <c r="C14" s="16">
        <f>'Conto Economico (dettaglio)'!C14</f>
        <v>165189.49</v>
      </c>
      <c r="D14" s="16">
        <f>'Conto Economico (dettaglio)'!D14</f>
        <v>210500</v>
      </c>
      <c r="E14" s="16">
        <f>'Conto Economico (dettaglio)'!E14</f>
        <v>211759.76</v>
      </c>
    </row>
    <row r="15" spans="1:5" ht="13.5" thickTop="1">
      <c r="A15" s="34"/>
      <c r="B15" s="34"/>
      <c r="D15" s="34"/>
      <c r="E15" s="34"/>
    </row>
    <row r="16" spans="1:5">
      <c r="A16" s="6" t="s">
        <v>29</v>
      </c>
      <c r="B16" s="34"/>
      <c r="D16" s="34"/>
      <c r="E16" s="34"/>
    </row>
    <row r="17" spans="1:5">
      <c r="A17" s="3" t="s">
        <v>30</v>
      </c>
      <c r="B17" s="35">
        <f>P6n</f>
        <v>37700</v>
      </c>
      <c r="C17" s="36">
        <f>T6n</f>
        <v>33015.879999999997</v>
      </c>
      <c r="D17" s="35">
        <f>P6n1</f>
        <v>40500</v>
      </c>
      <c r="E17" s="35">
        <f>T6n1</f>
        <v>33046.69</v>
      </c>
    </row>
    <row r="18" spans="1:5">
      <c r="A18" s="3" t="s">
        <v>31</v>
      </c>
      <c r="B18" s="35">
        <f>P7n</f>
        <v>110600</v>
      </c>
      <c r="C18" s="36">
        <f>T7n</f>
        <v>70101.02</v>
      </c>
      <c r="D18" s="35">
        <f>P7n1</f>
        <v>112500</v>
      </c>
      <c r="E18" s="35">
        <f>T7n1</f>
        <v>80683.64</v>
      </c>
    </row>
    <row r="19" spans="1:5">
      <c r="A19" s="3" t="s">
        <v>32</v>
      </c>
      <c r="B19" s="35">
        <f>P8n</f>
        <v>0</v>
      </c>
      <c r="C19" s="36">
        <f>T8n</f>
        <v>0</v>
      </c>
      <c r="D19" s="35">
        <f>P8n1</f>
        <v>0</v>
      </c>
      <c r="E19" s="35">
        <f>T8n1</f>
        <v>0</v>
      </c>
    </row>
    <row r="20" spans="1:5">
      <c r="A20" s="3" t="s">
        <v>33</v>
      </c>
      <c r="B20" s="35">
        <f>P9n+P9An+P9Bn+P9Cn+P9Dn+P9En</f>
        <v>42500</v>
      </c>
      <c r="C20" s="36">
        <f>T9n+T9An+T9Bn+T9Cn+T9Dn+T9En</f>
        <v>42384.170000000006</v>
      </c>
      <c r="D20" s="35">
        <f>P9n1+P9An1+P9Bn1+P9Cn1+P9Dn1+P9En1</f>
        <v>42500</v>
      </c>
      <c r="E20" s="35">
        <f>T9n1+T9An1+T9Bn1+T9Cn1+T9Dn1+T9En1</f>
        <v>42123.64</v>
      </c>
    </row>
    <row r="21" spans="1:5">
      <c r="A21" s="3" t="s">
        <v>34</v>
      </c>
      <c r="B21" s="35">
        <f>P10n+P10An+P10Bn+P10Cn+P10Dn</f>
        <v>0</v>
      </c>
      <c r="C21" s="36">
        <f>T10n+T10An+T10Bn+T10Cn+T10Dn</f>
        <v>1525</v>
      </c>
      <c r="D21" s="35">
        <f>P10n1+P10An1+P10Bn1+P10Cn1+P10Dn1</f>
        <v>0</v>
      </c>
      <c r="E21" s="35">
        <f>T10n1+T10An1+T10Bn1+T10Cn1+T10Dn1</f>
        <v>1411.36</v>
      </c>
    </row>
    <row r="22" spans="1:5" ht="24">
      <c r="A22" s="4" t="s">
        <v>35</v>
      </c>
      <c r="B22" s="35">
        <f>P11n</f>
        <v>0</v>
      </c>
      <c r="C22" s="36">
        <f>T11n</f>
        <v>0</v>
      </c>
      <c r="D22" s="35">
        <f>P11n1</f>
        <v>0</v>
      </c>
      <c r="E22" s="35">
        <f>T11n1</f>
        <v>0</v>
      </c>
    </row>
    <row r="23" spans="1:5">
      <c r="A23" s="3" t="s">
        <v>36</v>
      </c>
      <c r="B23" s="35">
        <f>P12n</f>
        <v>0</v>
      </c>
      <c r="C23" s="36">
        <f>T12n</f>
        <v>0</v>
      </c>
      <c r="D23" s="35">
        <f>P12n1</f>
        <v>0</v>
      </c>
      <c r="E23" s="35">
        <f>T12n1</f>
        <v>0</v>
      </c>
    </row>
    <row r="24" spans="1:5">
      <c r="A24" s="3" t="s">
        <v>37</v>
      </c>
      <c r="B24" s="35">
        <f>P13n</f>
        <v>0</v>
      </c>
      <c r="C24" s="36">
        <f>T13n</f>
        <v>0</v>
      </c>
      <c r="D24" s="35">
        <f>P13n1</f>
        <v>0</v>
      </c>
      <c r="E24" s="35">
        <f>T13n1</f>
        <v>0</v>
      </c>
    </row>
    <row r="25" spans="1:5">
      <c r="A25" s="3" t="s">
        <v>38</v>
      </c>
      <c r="B25" s="35">
        <f>P14n</f>
        <v>3000</v>
      </c>
      <c r="C25" s="36">
        <f>T14n</f>
        <v>836.86</v>
      </c>
      <c r="D25" s="35">
        <f>P14n1</f>
        <v>1000</v>
      </c>
      <c r="E25" s="35">
        <f>T14n1</f>
        <v>4322.2</v>
      </c>
    </row>
    <row r="26" spans="1:5" ht="13.5" thickBot="1">
      <c r="A26" s="26" t="s">
        <v>13</v>
      </c>
      <c r="B26" s="16">
        <f>'Conto Economico (dettaglio)'!B35</f>
        <v>193800</v>
      </c>
      <c r="C26" s="16">
        <f>'Conto Economico (dettaglio)'!C35</f>
        <v>147862.92999999996</v>
      </c>
      <c r="D26" s="16">
        <f>'Conto Economico (dettaglio)'!D35</f>
        <v>196500</v>
      </c>
      <c r="E26" s="16">
        <f>'Conto Economico (dettaglio)'!E35</f>
        <v>161587.52999999997</v>
      </c>
    </row>
    <row r="27" spans="1:5" ht="14.25" thickTop="1" thickBot="1">
      <c r="A27" s="10" t="s">
        <v>14</v>
      </c>
      <c r="B27" s="17">
        <f>'Conto Economico (dettaglio)'!B36</f>
        <v>14900</v>
      </c>
      <c r="C27" s="17">
        <f>'Conto Economico (dettaglio)'!C36</f>
        <v>17326.560000000027</v>
      </c>
      <c r="D27" s="17">
        <f>'Conto Economico (dettaglio)'!D36</f>
        <v>14000</v>
      </c>
      <c r="E27" s="17">
        <f>'Conto Economico (dettaglio)'!E36</f>
        <v>50172.23000000004</v>
      </c>
    </row>
    <row r="28" spans="1:5" ht="13.5" thickTop="1">
      <c r="A28" s="9"/>
      <c r="B28" s="34"/>
      <c r="D28" s="34"/>
      <c r="E28" s="34"/>
    </row>
    <row r="29" spans="1:5">
      <c r="A29" s="6" t="s">
        <v>39</v>
      </c>
      <c r="B29" s="34"/>
      <c r="D29" s="34"/>
      <c r="E29" s="34"/>
    </row>
    <row r="30" spans="1:5">
      <c r="A30" s="3" t="s">
        <v>40</v>
      </c>
      <c r="B30" s="35">
        <f>P15n</f>
        <v>0</v>
      </c>
      <c r="C30" s="36">
        <f>T15n</f>
        <v>0</v>
      </c>
      <c r="D30" s="35">
        <f>P15n1</f>
        <v>0</v>
      </c>
      <c r="E30" s="35">
        <f>T15n1</f>
        <v>0</v>
      </c>
    </row>
    <row r="31" spans="1:5">
      <c r="A31" s="3" t="s">
        <v>41</v>
      </c>
      <c r="B31" s="35">
        <f>P16n+P16An+P16Bn+P16Cn+P16Dn</f>
        <v>500</v>
      </c>
      <c r="C31" s="36">
        <f>T16n+T16An+T16Bn+T16Cn+T16Dn</f>
        <v>11237.53</v>
      </c>
      <c r="D31" s="35">
        <f>P16n1+P16An1+P16Bn1+P16Cn1+P16Dn1</f>
        <v>500</v>
      </c>
      <c r="E31" s="35">
        <f>T16n1+T16An1+T16Bn1+T16Cn1+T16Dn1</f>
        <v>0</v>
      </c>
    </row>
    <row r="32" spans="1:5">
      <c r="A32" s="3" t="s">
        <v>42</v>
      </c>
      <c r="B32" s="35">
        <f>P17n</f>
        <v>4000</v>
      </c>
      <c r="C32" s="36">
        <f>T17n</f>
        <v>3301.32</v>
      </c>
      <c r="D32" s="35">
        <f>P17n1</f>
        <v>3000</v>
      </c>
      <c r="E32" s="35">
        <f>T17n1</f>
        <v>3313.25</v>
      </c>
    </row>
    <row r="33" spans="1:5">
      <c r="A33" s="3" t="s">
        <v>57</v>
      </c>
      <c r="B33" s="44">
        <f>P17bisn</f>
        <v>0</v>
      </c>
      <c r="C33" s="45">
        <f>T17bisn</f>
        <v>0</v>
      </c>
      <c r="D33" s="44">
        <f>P17bisn1</f>
        <v>0</v>
      </c>
      <c r="E33" s="44">
        <f>T17bisn1</f>
        <v>0</v>
      </c>
    </row>
    <row r="34" spans="1:5" ht="13.5" thickBot="1">
      <c r="A34" s="26" t="s">
        <v>55</v>
      </c>
      <c r="B34" s="16">
        <f>'Conto Economico (dettaglio)'!B49</f>
        <v>-3500</v>
      </c>
      <c r="C34" s="16">
        <f>'Conto Economico (dettaglio)'!C49</f>
        <v>7936.2100000000009</v>
      </c>
      <c r="D34" s="16">
        <f>'Conto Economico (dettaglio)'!D49</f>
        <v>-2500</v>
      </c>
      <c r="E34" s="16">
        <f>'Conto Economico (dettaglio)'!E49</f>
        <v>-3313.25</v>
      </c>
    </row>
    <row r="35" spans="1:5" ht="13.5" thickTop="1">
      <c r="A35" s="9"/>
      <c r="B35" s="34"/>
      <c r="D35" s="34"/>
      <c r="E35" s="34"/>
    </row>
    <row r="36" spans="1:5">
      <c r="A36" s="6" t="s">
        <v>43</v>
      </c>
      <c r="B36" s="34"/>
      <c r="D36" s="34"/>
      <c r="E36" s="34"/>
    </row>
    <row r="37" spans="1:5">
      <c r="A37" s="3" t="s">
        <v>44</v>
      </c>
      <c r="B37" s="35">
        <f>P18n+P18An+P18Bn+P18Cn+P18Dn</f>
        <v>0</v>
      </c>
      <c r="C37" s="36">
        <f>T18n+T18An+T18Bn+T18Cn+T18Dn</f>
        <v>0</v>
      </c>
      <c r="D37" s="35">
        <f>P18n1+P18An1+P18Bn1+P18Cn1+P18Dn1</f>
        <v>0</v>
      </c>
      <c r="E37" s="35">
        <f>T18n1+T18An1+T18Bn1+T18Cn1+T18Dn1</f>
        <v>0</v>
      </c>
    </row>
    <row r="38" spans="1:5">
      <c r="A38" s="3" t="s">
        <v>45</v>
      </c>
      <c r="B38" s="35">
        <f>P19n+P19An+P19Bn+P19Cn+P19Dn</f>
        <v>0</v>
      </c>
      <c r="C38" s="36">
        <f>T19n+T19An+T19Bn+T19Cn+T19Dn</f>
        <v>0</v>
      </c>
      <c r="D38" s="35">
        <f>P19n1+P19An1+P19Bn1+P19Cn1+P19Dn1</f>
        <v>0</v>
      </c>
      <c r="E38" s="35">
        <f>T19n1+T19An1+T19Bn1+T19Cn1+T19Dn1</f>
        <v>0</v>
      </c>
    </row>
    <row r="39" spans="1:5" ht="13.5" thickBot="1">
      <c r="A39" s="26" t="s">
        <v>47</v>
      </c>
      <c r="B39" s="16">
        <f>'Conto Economico (dettaglio)'!B62</f>
        <v>0</v>
      </c>
      <c r="C39" s="16">
        <f>'Conto Economico (dettaglio)'!C62</f>
        <v>0</v>
      </c>
      <c r="D39" s="16">
        <f>'Conto Economico (dettaglio)'!D62</f>
        <v>0</v>
      </c>
      <c r="E39" s="16">
        <f>'Conto Economico (dettaglio)'!E62</f>
        <v>0</v>
      </c>
    </row>
    <row r="40" spans="1:5" ht="13.5" thickTop="1">
      <c r="A40" s="9"/>
      <c r="B40" s="34"/>
      <c r="D40" s="34"/>
      <c r="E40" s="34"/>
    </row>
    <row r="41" spans="1:5" ht="13.5" thickBot="1">
      <c r="A41" s="41" t="s">
        <v>51</v>
      </c>
      <c r="B41" s="16">
        <f>'Conto Economico (dettaglio)'!B64</f>
        <v>11400</v>
      </c>
      <c r="C41" s="16">
        <f>'Conto Economico (dettaglio)'!C64</f>
        <v>25262.770000000026</v>
      </c>
      <c r="D41" s="16">
        <f>'Conto Economico (dettaglio)'!D64</f>
        <v>11500</v>
      </c>
      <c r="E41" s="16">
        <f>'Conto Economico (dettaglio)'!E64</f>
        <v>46858.98000000004</v>
      </c>
    </row>
    <row r="42" spans="1:5" ht="13.5" thickTop="1">
      <c r="A42" s="9"/>
      <c r="B42" s="34"/>
      <c r="D42" s="34"/>
      <c r="E42" s="34"/>
    </row>
    <row r="43" spans="1:5">
      <c r="A43" s="4" t="s">
        <v>52</v>
      </c>
      <c r="B43" s="35">
        <f>P20In</f>
        <v>5500</v>
      </c>
      <c r="C43" s="36">
        <f>T20In</f>
        <v>4522.6499999999996</v>
      </c>
      <c r="D43" s="35">
        <f>P20In1</f>
        <v>5500</v>
      </c>
      <c r="E43" s="35">
        <f>T20In1</f>
        <v>3695.22</v>
      </c>
    </row>
    <row r="44" spans="1:5" ht="13.5" thickBot="1">
      <c r="A44" s="9"/>
      <c r="B44" s="34"/>
      <c r="D44" s="34"/>
      <c r="E44" s="34"/>
    </row>
    <row r="45" spans="1:5" ht="13.5" thickTop="1">
      <c r="A45" s="15" t="s">
        <v>53</v>
      </c>
      <c r="B45" s="18">
        <f>PADn</f>
        <v>5900</v>
      </c>
      <c r="C45" s="18">
        <f>TADn</f>
        <v>20740.120000000024</v>
      </c>
      <c r="D45" s="18">
        <f>PADn1</f>
        <v>6000</v>
      </c>
      <c r="E45" s="18">
        <f>TADn1</f>
        <v>43163.76</v>
      </c>
    </row>
    <row r="47" spans="1:5" ht="20.25">
      <c r="A47" s="51" t="str">
        <f>'Conto Economico (dettaglio)'!A70</f>
        <v/>
      </c>
      <c r="B47" s="51"/>
      <c r="C47" s="51"/>
      <c r="D47" s="51"/>
      <c r="E47" s="51"/>
    </row>
    <row r="48" spans="1:5" ht="20.25">
      <c r="A48" s="51" t="str">
        <f>'Conto Economico (dettaglio)'!A71</f>
        <v/>
      </c>
      <c r="B48" s="51"/>
      <c r="C48" s="51"/>
      <c r="D48" s="51"/>
      <c r="E48" s="51"/>
    </row>
    <row r="49" spans="1:5" ht="20.25">
      <c r="A49" s="51" t="str">
        <f>'Conto Economico (dettaglio)'!A72</f>
        <v/>
      </c>
      <c r="B49" s="51"/>
      <c r="C49" s="51"/>
      <c r="D49" s="51"/>
      <c r="E49" s="51"/>
    </row>
    <row r="50" spans="1:5" ht="20.25">
      <c r="A50" s="51" t="str">
        <f>'Conto Economico (dettaglio)'!A73</f>
        <v/>
      </c>
      <c r="B50" s="51"/>
      <c r="C50" s="51"/>
      <c r="D50" s="51"/>
      <c r="E50" s="51"/>
    </row>
  </sheetData>
  <mergeCells count="9">
    <mergeCell ref="A47:E47"/>
    <mergeCell ref="A48:E48"/>
    <mergeCell ref="A50:E50"/>
    <mergeCell ref="A49:E49"/>
    <mergeCell ref="A1:E1"/>
    <mergeCell ref="A3:E3"/>
    <mergeCell ref="A5:A6"/>
    <mergeCell ref="B5:C5"/>
    <mergeCell ref="D5:E5"/>
  </mergeCells>
  <phoneticPr fontId="0" type="noConversion"/>
  <pageMargins left="0.78740157480314965" right="0.78740157480314965" top="0.59055118110236227" bottom="0.98425196850393704" header="0" footer="0.51181102362204722"/>
  <pageSetup paperSize="9" scale="69"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48"/>
  <sheetViews>
    <sheetView topLeftCell="A19" zoomScale="75" workbookViewId="0">
      <selection activeCell="B32" sqref="B32"/>
    </sheetView>
  </sheetViews>
  <sheetFormatPr defaultRowHeight="12.75"/>
  <cols>
    <col min="1" max="1" width="65.7109375" customWidth="1"/>
    <col min="2" max="2" width="18.42578125" customWidth="1"/>
  </cols>
  <sheetData>
    <row r="1" spans="1:5">
      <c r="A1" s="52" t="str">
        <f>RagSoc</f>
        <v>INGEGNERI RAGUSA</v>
      </c>
      <c r="B1" s="52"/>
      <c r="C1" s="52"/>
      <c r="D1" s="52"/>
      <c r="E1" s="52"/>
    </row>
    <row r="3" spans="1:5" ht="15.75">
      <c r="A3" s="48" t="s">
        <v>46</v>
      </c>
      <c r="B3" s="48"/>
    </row>
    <row r="4" spans="1:5">
      <c r="A4" s="40"/>
      <c r="B4" s="40"/>
    </row>
    <row r="5" spans="1:5">
      <c r="A5" s="38"/>
      <c r="B5" s="39"/>
    </row>
    <row r="6" spans="1:5">
      <c r="A6" s="6" t="s">
        <v>23</v>
      </c>
      <c r="B6" s="34"/>
    </row>
    <row r="7" spans="1:5">
      <c r="A7" s="4" t="s">
        <v>24</v>
      </c>
      <c r="B7" s="35">
        <f>T1n</f>
        <v>164149.49</v>
      </c>
      <c r="C7" s="37"/>
    </row>
    <row r="8" spans="1:5" ht="29.25" customHeight="1">
      <c r="A8" s="4" t="s">
        <v>25</v>
      </c>
      <c r="B8" s="35" t="str">
        <f>T2n</f>
        <v xml:space="preserve"> </v>
      </c>
    </row>
    <row r="9" spans="1:5">
      <c r="A9" s="3" t="s">
        <v>26</v>
      </c>
      <c r="B9" s="35">
        <f>T3n</f>
        <v>0</v>
      </c>
    </row>
    <row r="10" spans="1:5">
      <c r="A10" s="3" t="s">
        <v>27</v>
      </c>
      <c r="B10" s="35">
        <f>T4n</f>
        <v>0</v>
      </c>
    </row>
    <row r="11" spans="1:5" ht="24">
      <c r="A11" s="4" t="s">
        <v>28</v>
      </c>
      <c r="B11" s="35">
        <f>T5n</f>
        <v>1040</v>
      </c>
    </row>
    <row r="12" spans="1:5" ht="13.5" thickBot="1">
      <c r="A12" s="27" t="s">
        <v>3</v>
      </c>
      <c r="B12" s="16">
        <f>'Conto Economico (dettaglio)'!C14</f>
        <v>165189.49</v>
      </c>
    </row>
    <row r="13" spans="1:5" ht="13.5" thickTop="1">
      <c r="A13" s="34"/>
      <c r="B13" s="34"/>
    </row>
    <row r="14" spans="1:5">
      <c r="A14" s="6" t="s">
        <v>29</v>
      </c>
      <c r="B14" s="34"/>
    </row>
    <row r="15" spans="1:5">
      <c r="A15" s="3" t="s">
        <v>30</v>
      </c>
      <c r="B15" s="35">
        <f>T6n</f>
        <v>33015.879999999997</v>
      </c>
    </row>
    <row r="16" spans="1:5">
      <c r="A16" s="3" t="s">
        <v>31</v>
      </c>
      <c r="B16" s="35">
        <f>T7n</f>
        <v>70101.02</v>
      </c>
    </row>
    <row r="17" spans="1:2">
      <c r="A17" s="3" t="s">
        <v>32</v>
      </c>
      <c r="B17" s="35">
        <f>T8n</f>
        <v>0</v>
      </c>
    </row>
    <row r="18" spans="1:2">
      <c r="A18" s="3" t="s">
        <v>33</v>
      </c>
      <c r="B18" s="35">
        <f>T9n+T9An+T9Bn+T9Cn+T9Dn+T9En</f>
        <v>42384.170000000006</v>
      </c>
    </row>
    <row r="19" spans="1:2">
      <c r="A19" s="3" t="s">
        <v>34</v>
      </c>
      <c r="B19" s="35">
        <f>T10n+T10An+T10Bn+T10Cn+T10Dn</f>
        <v>1525</v>
      </c>
    </row>
    <row r="20" spans="1:2">
      <c r="A20" s="4" t="s">
        <v>35</v>
      </c>
      <c r="B20" s="35">
        <f>T11n</f>
        <v>0</v>
      </c>
    </row>
    <row r="21" spans="1:2">
      <c r="A21" s="3" t="s">
        <v>36</v>
      </c>
      <c r="B21" s="35">
        <f>T12n</f>
        <v>0</v>
      </c>
    </row>
    <row r="22" spans="1:2">
      <c r="A22" s="3" t="s">
        <v>37</v>
      </c>
      <c r="B22" s="35">
        <f>T13n</f>
        <v>0</v>
      </c>
    </row>
    <row r="23" spans="1:2">
      <c r="A23" s="3" t="s">
        <v>38</v>
      </c>
      <c r="B23" s="35">
        <f>T14n</f>
        <v>836.86</v>
      </c>
    </row>
    <row r="24" spans="1:2" ht="13.5" thickBot="1">
      <c r="A24" s="26" t="s">
        <v>13</v>
      </c>
      <c r="B24" s="16">
        <f>'Conto Economico (dettaglio)'!C35</f>
        <v>147862.92999999996</v>
      </c>
    </row>
    <row r="25" spans="1:2" ht="14.25" thickTop="1" thickBot="1">
      <c r="A25" s="10" t="s">
        <v>14</v>
      </c>
      <c r="B25" s="17">
        <f>'Conto Economico (dettaglio)'!C36</f>
        <v>17326.560000000027</v>
      </c>
    </row>
    <row r="26" spans="1:2" ht="13.5" thickTop="1">
      <c r="A26" s="9"/>
      <c r="B26" s="34"/>
    </row>
    <row r="27" spans="1:2">
      <c r="A27" s="6" t="s">
        <v>39</v>
      </c>
      <c r="B27" s="34"/>
    </row>
    <row r="28" spans="1:2">
      <c r="A28" s="3" t="s">
        <v>40</v>
      </c>
      <c r="B28" s="35">
        <f>T15n</f>
        <v>0</v>
      </c>
    </row>
    <row r="29" spans="1:2">
      <c r="A29" s="3" t="s">
        <v>41</v>
      </c>
      <c r="B29" s="35">
        <f>T16n+T16An+T16Bn+T16Cn+T16Dn</f>
        <v>11237.53</v>
      </c>
    </row>
    <row r="30" spans="1:2">
      <c r="A30" s="3" t="s">
        <v>42</v>
      </c>
      <c r="B30" s="35">
        <f>T17n</f>
        <v>3301.32</v>
      </c>
    </row>
    <row r="31" spans="1:2">
      <c r="A31" s="3" t="s">
        <v>48</v>
      </c>
      <c r="B31" s="44">
        <f>T17bisn</f>
        <v>0</v>
      </c>
    </row>
    <row r="32" spans="1:2" ht="13.5" thickBot="1">
      <c r="A32" s="26" t="s">
        <v>55</v>
      </c>
      <c r="B32" s="16">
        <f>'Conto Economico (dettaglio)'!C49</f>
        <v>7936.2100000000009</v>
      </c>
    </row>
    <row r="33" spans="1:5" ht="13.5" thickTop="1">
      <c r="A33" s="9"/>
      <c r="B33" s="34"/>
    </row>
    <row r="34" spans="1:5">
      <c r="A34" s="6" t="s">
        <v>43</v>
      </c>
      <c r="B34" s="34"/>
    </row>
    <row r="35" spans="1:5">
      <c r="A35" s="3" t="s">
        <v>44</v>
      </c>
      <c r="B35" s="35">
        <f>T18n+T18An+T18Bn+T18Cn+T18Dn</f>
        <v>0</v>
      </c>
    </row>
    <row r="36" spans="1:5">
      <c r="A36" s="3" t="s">
        <v>45</v>
      </c>
      <c r="B36" s="35">
        <f>T19n+T19An+T19Bn+T19Cn+T19Dn</f>
        <v>0</v>
      </c>
    </row>
    <row r="37" spans="1:5" ht="13.5" thickBot="1">
      <c r="A37" s="26" t="s">
        <v>47</v>
      </c>
      <c r="B37" s="16">
        <f>'Conto Economico (dettaglio)'!C62</f>
        <v>0</v>
      </c>
    </row>
    <row r="38" spans="1:5" ht="13.5" thickTop="1">
      <c r="A38" s="9"/>
      <c r="B38" s="34"/>
    </row>
    <row r="39" spans="1:5" ht="13.5" thickBot="1">
      <c r="A39" s="41" t="s">
        <v>51</v>
      </c>
      <c r="B39" s="16">
        <f>'Conto Economico (dettaglio)'!C64</f>
        <v>25262.770000000026</v>
      </c>
    </row>
    <row r="40" spans="1:5" ht="13.5" thickTop="1">
      <c r="A40" s="9"/>
      <c r="B40" s="34"/>
    </row>
    <row r="41" spans="1:5">
      <c r="A41" s="4" t="s">
        <v>52</v>
      </c>
      <c r="B41" s="35">
        <f>T20In</f>
        <v>4522.6499999999996</v>
      </c>
    </row>
    <row r="42" spans="1:5" ht="13.5" thickBot="1">
      <c r="A42" s="9"/>
      <c r="B42" s="34"/>
    </row>
    <row r="43" spans="1:5" ht="13.5" thickTop="1">
      <c r="A43" s="15" t="s">
        <v>53</v>
      </c>
      <c r="B43" s="18">
        <f>TADn</f>
        <v>20740.120000000024</v>
      </c>
    </row>
    <row r="45" spans="1:5" ht="20.25">
      <c r="A45" s="51" t="str">
        <f>'Conto Economico (dettaglio)'!A70</f>
        <v/>
      </c>
      <c r="B45" s="51"/>
      <c r="C45" s="51"/>
      <c r="D45" s="51"/>
      <c r="E45" s="51"/>
    </row>
    <row r="46" spans="1:5" ht="20.25">
      <c r="A46" s="51" t="str">
        <f>'Conto Economico (dettaglio)'!A71</f>
        <v/>
      </c>
      <c r="B46" s="51"/>
      <c r="C46" s="51"/>
      <c r="D46" s="51"/>
      <c r="E46" s="51"/>
    </row>
    <row r="47" spans="1:5" ht="20.25">
      <c r="A47" s="51" t="str">
        <f>'Conto Economico (dettaglio)'!A72</f>
        <v/>
      </c>
      <c r="B47" s="51"/>
      <c r="C47" s="51"/>
      <c r="D47" s="51"/>
      <c r="E47" s="51"/>
    </row>
    <row r="48" spans="1:5" ht="20.25">
      <c r="A48" s="51" t="str">
        <f>'Conto Economico (dettaglio)'!A73</f>
        <v/>
      </c>
      <c r="B48" s="51"/>
      <c r="C48" s="51"/>
      <c r="D48" s="51"/>
      <c r="E48" s="51"/>
    </row>
  </sheetData>
  <mergeCells count="6">
    <mergeCell ref="A47:E47"/>
    <mergeCell ref="A48:E48"/>
    <mergeCell ref="A1:E1"/>
    <mergeCell ref="A3:B3"/>
    <mergeCell ref="A45:E45"/>
    <mergeCell ref="A46:E46"/>
  </mergeCells>
  <phoneticPr fontId="0" type="noConversion"/>
  <pageMargins left="0.75" right="0.75" top="1" bottom="1" header="0.5" footer="0.5"/>
  <pageSetup paperSize="9" scale="6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177</vt:i4>
      </vt:variant>
    </vt:vector>
  </HeadingPairs>
  <TitlesOfParts>
    <vt:vector size="180" baseType="lpstr">
      <vt:lpstr>Conto Economico (dettaglio)</vt:lpstr>
      <vt:lpstr>Conto Economico (sintetico)</vt:lpstr>
      <vt:lpstr>Conto Economico</vt:lpstr>
      <vt:lpstr>Anno</vt:lpstr>
      <vt:lpstr>AnnoPrec</vt:lpstr>
      <vt:lpstr>P10An</vt:lpstr>
      <vt:lpstr>P10An1</vt:lpstr>
      <vt:lpstr>P10Bn</vt:lpstr>
      <vt:lpstr>P10Bn1</vt:lpstr>
      <vt:lpstr>P10Cn</vt:lpstr>
      <vt:lpstr>P10Cn1</vt:lpstr>
      <vt:lpstr>P10Dn</vt:lpstr>
      <vt:lpstr>P10Dn1</vt:lpstr>
      <vt:lpstr>P10n</vt:lpstr>
      <vt:lpstr>P10n1</vt:lpstr>
      <vt:lpstr>P11n</vt:lpstr>
      <vt:lpstr>P11n1</vt:lpstr>
      <vt:lpstr>P12n</vt:lpstr>
      <vt:lpstr>P12n1</vt:lpstr>
      <vt:lpstr>P13n</vt:lpstr>
      <vt:lpstr>P13n1</vt:lpstr>
      <vt:lpstr>P14n</vt:lpstr>
      <vt:lpstr>P14n1</vt:lpstr>
      <vt:lpstr>P15n</vt:lpstr>
      <vt:lpstr>P15n1</vt:lpstr>
      <vt:lpstr>P16An</vt:lpstr>
      <vt:lpstr>P16An1</vt:lpstr>
      <vt:lpstr>P16Aùn1</vt:lpstr>
      <vt:lpstr>P16Bn</vt:lpstr>
      <vt:lpstr>P16Bn1</vt:lpstr>
      <vt:lpstr>P16Bùn1</vt:lpstr>
      <vt:lpstr>P16Cn</vt:lpstr>
      <vt:lpstr>P16Cn1</vt:lpstr>
      <vt:lpstr>P16Dn</vt:lpstr>
      <vt:lpstr>P16Dn1</vt:lpstr>
      <vt:lpstr>P16n</vt:lpstr>
      <vt:lpstr>P16n1</vt:lpstr>
      <vt:lpstr>P17bisn</vt:lpstr>
      <vt:lpstr>P17bisn1</vt:lpstr>
      <vt:lpstr>P17n</vt:lpstr>
      <vt:lpstr>P17n1</vt:lpstr>
      <vt:lpstr>P18An</vt:lpstr>
      <vt:lpstr>P18An1</vt:lpstr>
      <vt:lpstr>P18Bn</vt:lpstr>
      <vt:lpstr>P18Bn1</vt:lpstr>
      <vt:lpstr>P18Cn</vt:lpstr>
      <vt:lpstr>P18Cn1</vt:lpstr>
      <vt:lpstr>P18Dn</vt:lpstr>
      <vt:lpstr>P18Dn1</vt:lpstr>
      <vt:lpstr>P18n</vt:lpstr>
      <vt:lpstr>P18n1</vt:lpstr>
      <vt:lpstr>P19An</vt:lpstr>
      <vt:lpstr>P19An1</vt:lpstr>
      <vt:lpstr>P19Bn</vt:lpstr>
      <vt:lpstr>P19Bn1</vt:lpstr>
      <vt:lpstr>P19Cn</vt:lpstr>
      <vt:lpstr>P19Cn1</vt:lpstr>
      <vt:lpstr>P19Dn</vt:lpstr>
      <vt:lpstr>P19Dn1</vt:lpstr>
      <vt:lpstr>P19n</vt:lpstr>
      <vt:lpstr>P19n1</vt:lpstr>
      <vt:lpstr>P1n</vt:lpstr>
      <vt:lpstr>P1n1</vt:lpstr>
      <vt:lpstr>P20In</vt:lpstr>
      <vt:lpstr>P20In1</vt:lpstr>
      <vt:lpstr>P2n</vt:lpstr>
      <vt:lpstr>P2n1</vt:lpstr>
      <vt:lpstr>P3n</vt:lpstr>
      <vt:lpstr>P3n1</vt:lpstr>
      <vt:lpstr>P4n</vt:lpstr>
      <vt:lpstr>P4n1</vt:lpstr>
      <vt:lpstr>P5n</vt:lpstr>
      <vt:lpstr>P5n1</vt:lpstr>
      <vt:lpstr>P6n</vt:lpstr>
      <vt:lpstr>P6n1</vt:lpstr>
      <vt:lpstr>P7n</vt:lpstr>
      <vt:lpstr>P7n1</vt:lpstr>
      <vt:lpstr>P8n</vt:lpstr>
      <vt:lpstr>P8n1</vt:lpstr>
      <vt:lpstr>P9An</vt:lpstr>
      <vt:lpstr>P9An1</vt:lpstr>
      <vt:lpstr>P9Bn</vt:lpstr>
      <vt:lpstr>P9Bn1</vt:lpstr>
      <vt:lpstr>P9Cn</vt:lpstr>
      <vt:lpstr>P9Cn1</vt:lpstr>
      <vt:lpstr>P9Dn</vt:lpstr>
      <vt:lpstr>P9Dn1</vt:lpstr>
      <vt:lpstr>P9En</vt:lpstr>
      <vt:lpstr>P9En1</vt:lpstr>
      <vt:lpstr>P9n</vt:lpstr>
      <vt:lpstr>P9n1</vt:lpstr>
      <vt:lpstr>PADn</vt:lpstr>
      <vt:lpstr>PADn1</vt:lpstr>
      <vt:lpstr>RagSoc</vt:lpstr>
      <vt:lpstr>T10An</vt:lpstr>
      <vt:lpstr>T10An1</vt:lpstr>
      <vt:lpstr>T10Bn</vt:lpstr>
      <vt:lpstr>T10Bn1</vt:lpstr>
      <vt:lpstr>T10Cn</vt:lpstr>
      <vt:lpstr>T10Cn1</vt:lpstr>
      <vt:lpstr>T10Dn</vt:lpstr>
      <vt:lpstr>T10Dn1</vt:lpstr>
      <vt:lpstr>T10n</vt:lpstr>
      <vt:lpstr>T10n1</vt:lpstr>
      <vt:lpstr>T11n</vt:lpstr>
      <vt:lpstr>T11n1</vt:lpstr>
      <vt:lpstr>T12n</vt:lpstr>
      <vt:lpstr>T12n1</vt:lpstr>
      <vt:lpstr>T13n</vt:lpstr>
      <vt:lpstr>T13n1</vt:lpstr>
      <vt:lpstr>T14n</vt:lpstr>
      <vt:lpstr>T14n1</vt:lpstr>
      <vt:lpstr>T15n</vt:lpstr>
      <vt:lpstr>T15n1</vt:lpstr>
      <vt:lpstr>T16An</vt:lpstr>
      <vt:lpstr>T16An1</vt:lpstr>
      <vt:lpstr>T16Bn</vt:lpstr>
      <vt:lpstr>T16Bn1</vt:lpstr>
      <vt:lpstr>T16Cn</vt:lpstr>
      <vt:lpstr>T16Cn1</vt:lpstr>
      <vt:lpstr>T16Dn</vt:lpstr>
      <vt:lpstr>T16Dn1</vt:lpstr>
      <vt:lpstr>T16n</vt:lpstr>
      <vt:lpstr>T16n1</vt:lpstr>
      <vt:lpstr>T17bisn</vt:lpstr>
      <vt:lpstr>T17bisn1</vt:lpstr>
      <vt:lpstr>T17n</vt:lpstr>
      <vt:lpstr>T17n1</vt:lpstr>
      <vt:lpstr>T18An</vt:lpstr>
      <vt:lpstr>T18An1</vt:lpstr>
      <vt:lpstr>T18Bn</vt:lpstr>
      <vt:lpstr>T18Bn1</vt:lpstr>
      <vt:lpstr>T18Cn</vt:lpstr>
      <vt:lpstr>T18Cn1</vt:lpstr>
      <vt:lpstr>T18Dn</vt:lpstr>
      <vt:lpstr>T18Dn1</vt:lpstr>
      <vt:lpstr>T18n</vt:lpstr>
      <vt:lpstr>T18n1</vt:lpstr>
      <vt:lpstr>T19An</vt:lpstr>
      <vt:lpstr>T19An1</vt:lpstr>
      <vt:lpstr>T19Bn</vt:lpstr>
      <vt:lpstr>T19Bn1</vt:lpstr>
      <vt:lpstr>T19Cn</vt:lpstr>
      <vt:lpstr>T19Cn1</vt:lpstr>
      <vt:lpstr>T19Dn</vt:lpstr>
      <vt:lpstr>T19Dn1</vt:lpstr>
      <vt:lpstr>T19n</vt:lpstr>
      <vt:lpstr>T19n1</vt:lpstr>
      <vt:lpstr>T1n</vt:lpstr>
      <vt:lpstr>T1n1</vt:lpstr>
      <vt:lpstr>T20In</vt:lpstr>
      <vt:lpstr>T20In1</vt:lpstr>
      <vt:lpstr>T2n</vt:lpstr>
      <vt:lpstr>T2n1</vt:lpstr>
      <vt:lpstr>T3n</vt:lpstr>
      <vt:lpstr>T3n1</vt:lpstr>
      <vt:lpstr>T4n</vt:lpstr>
      <vt:lpstr>T4n1</vt:lpstr>
      <vt:lpstr>T5n</vt:lpstr>
      <vt:lpstr>T5n1</vt:lpstr>
      <vt:lpstr>T6n</vt:lpstr>
      <vt:lpstr>T6n1</vt:lpstr>
      <vt:lpstr>T7n</vt:lpstr>
      <vt:lpstr>T7n1</vt:lpstr>
      <vt:lpstr>T8n</vt:lpstr>
      <vt:lpstr>T8n1</vt:lpstr>
      <vt:lpstr>T9An</vt:lpstr>
      <vt:lpstr>T9An1</vt:lpstr>
      <vt:lpstr>T9Bn</vt:lpstr>
      <vt:lpstr>T9Bn1</vt:lpstr>
      <vt:lpstr>T9Cn</vt:lpstr>
      <vt:lpstr>T9Cn1</vt:lpstr>
      <vt:lpstr>T9Dn</vt:lpstr>
      <vt:lpstr>T9Dn1</vt:lpstr>
      <vt:lpstr>T9En</vt:lpstr>
      <vt:lpstr>T9En1</vt:lpstr>
      <vt:lpstr>T9n</vt:lpstr>
      <vt:lpstr>T9n1</vt:lpstr>
      <vt:lpstr>TADn</vt:lpstr>
      <vt:lpstr>TADn1</vt:lpstr>
    </vt:vector>
  </TitlesOfParts>
  <Company>ISI Sviluppo Informatico srl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PIPPO</dc:creator>
  <cp:lastModifiedBy>PIPPO</cp:lastModifiedBy>
  <cp:lastPrinted>2004-10-26T10:26:04Z</cp:lastPrinted>
  <dcterms:created xsi:type="dcterms:W3CDTF">2003-06-17T16:05:03Z</dcterms:created>
  <dcterms:modified xsi:type="dcterms:W3CDTF">2018-04-24T15:08:02Z</dcterms:modified>
</cp:coreProperties>
</file>